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fkota\Documents\mysite1\FOX\"/>
    </mc:Choice>
  </mc:AlternateContent>
  <xr:revisionPtr revIDLastSave="0" documentId="13_ncr:1_{C92742BD-F2F8-4B2C-AC5F-1417DC7600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x" sheetId="1" r:id="rId1"/>
    <sheet name="リタイヤ" sheetId="2" r:id="rId2"/>
  </sheets>
  <definedNames>
    <definedName name="_xlnm._FilterDatabase" localSheetId="0" hidden="1">fox!$BZ$1:$BZ$47</definedName>
    <definedName name="_Key1" localSheetId="0" hidden="1">fox!$BW$5</definedName>
    <definedName name="_Key2" localSheetId="0" hidden="1">fox!$BS$5</definedName>
    <definedName name="_Order1" localSheetId="0" hidden="1">0</definedName>
    <definedName name="_Order2" localSheetId="0" hidden="1">0</definedName>
    <definedName name="_Sort" localSheetId="0" hidden="1">fox!$A$6:$BZ$28</definedName>
    <definedName name="_xlnm.Print_Area" localSheetId="0">fox!$A$1:$CG$20</definedName>
    <definedName name="Print_Area_MI">fox!$CB$2:$CJ$14</definedName>
  </definedNames>
  <calcPr calcId="191029"/>
</workbook>
</file>

<file path=xl/calcChain.xml><?xml version="1.0" encoding="utf-8"?>
<calcChain xmlns="http://schemas.openxmlformats.org/spreadsheetml/2006/main">
  <c r="BS27" i="1" l="1"/>
  <c r="BQ27" i="1"/>
  <c r="BM27" i="1"/>
  <c r="BJ27" i="1"/>
  <c r="BI27" i="1"/>
  <c r="BD27" i="1"/>
  <c r="AY27" i="1"/>
  <c r="AT27" i="1"/>
  <c r="AO27" i="1"/>
  <c r="AJ27" i="1"/>
  <c r="AE27" i="1"/>
  <c r="Z27" i="1"/>
  <c r="Z36" i="1"/>
  <c r="CH22" i="1"/>
  <c r="CG22" i="1"/>
  <c r="CF22" i="1"/>
  <c r="CE22" i="1"/>
  <c r="CD22" i="1"/>
  <c r="BY18" i="1"/>
  <c r="BK18" i="1" s="1"/>
  <c r="BX18" i="1"/>
  <c r="BU18" i="1"/>
  <c r="BS18" i="1"/>
  <c r="BQ18" i="1"/>
  <c r="BJ18" i="1"/>
  <c r="BI18" i="1"/>
  <c r="BD18" i="1"/>
  <c r="AY18" i="1"/>
  <c r="AT18" i="1"/>
  <c r="AO18" i="1"/>
  <c r="AJ18" i="1"/>
  <c r="AE18" i="1"/>
  <c r="Z18" i="1"/>
  <c r="AT21" i="1"/>
  <c r="CH20" i="1"/>
  <c r="CG20" i="1"/>
  <c r="CF20" i="1"/>
  <c r="CE20" i="1"/>
  <c r="CH18" i="1"/>
  <c r="CG18" i="1"/>
  <c r="CF18" i="1"/>
  <c r="CE18" i="1"/>
  <c r="BM26" i="1"/>
  <c r="BL26" i="1"/>
  <c r="BL25" i="1"/>
  <c r="F9" i="1"/>
  <c r="K9" i="1"/>
  <c r="P9" i="1"/>
  <c r="U9" i="1"/>
  <c r="Z9" i="1"/>
  <c r="AE9" i="1"/>
  <c r="AJ9" i="1"/>
  <c r="AO9" i="1"/>
  <c r="AT9" i="1"/>
  <c r="AY9" i="1"/>
  <c r="BD9" i="1"/>
  <c r="BI9" i="1"/>
  <c r="BJ9" i="1"/>
  <c r="BQ9" i="1"/>
  <c r="BS9" i="1"/>
  <c r="BU9" i="1"/>
  <c r="BX9" i="1"/>
  <c r="BY23" i="1"/>
  <c r="CD6" i="1"/>
  <c r="CE6" i="1"/>
  <c r="CF6" i="1"/>
  <c r="CG6" i="1"/>
  <c r="CH6" i="1"/>
  <c r="F7" i="1"/>
  <c r="K7" i="1"/>
  <c r="P7" i="1"/>
  <c r="U7" i="1"/>
  <c r="Z7" i="1"/>
  <c r="AE7" i="1"/>
  <c r="AJ7" i="1"/>
  <c r="AO7" i="1"/>
  <c r="AT7" i="1"/>
  <c r="AY7" i="1"/>
  <c r="BD7" i="1"/>
  <c r="BI7" i="1"/>
  <c r="BJ7" i="1"/>
  <c r="BQ7" i="1"/>
  <c r="BS7" i="1"/>
  <c r="BU7" i="1"/>
  <c r="BX7" i="1"/>
  <c r="BY15" i="1"/>
  <c r="CD7" i="1"/>
  <c r="CE7" i="1"/>
  <c r="CF7" i="1"/>
  <c r="CG7" i="1"/>
  <c r="CH7" i="1"/>
  <c r="F13" i="1"/>
  <c r="K13" i="1"/>
  <c r="P13" i="1"/>
  <c r="U13" i="1"/>
  <c r="Z13" i="1"/>
  <c r="AE13" i="1"/>
  <c r="AJ13" i="1"/>
  <c r="AO13" i="1"/>
  <c r="AT13" i="1"/>
  <c r="AY13" i="1"/>
  <c r="BD13" i="1"/>
  <c r="BI13" i="1"/>
  <c r="BJ13" i="1"/>
  <c r="BQ13" i="1"/>
  <c r="BS13" i="1"/>
  <c r="BU13" i="1"/>
  <c r="BX13" i="1"/>
  <c r="BY9" i="1"/>
  <c r="CD8" i="1"/>
  <c r="CE8" i="1"/>
  <c r="CF8" i="1"/>
  <c r="CG8" i="1"/>
  <c r="CH8" i="1"/>
  <c r="F14" i="1"/>
  <c r="K14" i="1"/>
  <c r="P14" i="1"/>
  <c r="U14" i="1"/>
  <c r="Z14" i="1"/>
  <c r="AE14" i="1"/>
  <c r="AJ14" i="1"/>
  <c r="AO14" i="1"/>
  <c r="AT14" i="1"/>
  <c r="AY14" i="1"/>
  <c r="BD14" i="1"/>
  <c r="BI14" i="1"/>
  <c r="BJ14" i="1"/>
  <c r="BQ14" i="1"/>
  <c r="BS14" i="1"/>
  <c r="BU14" i="1"/>
  <c r="BX14" i="1"/>
  <c r="BY16" i="1"/>
  <c r="CD9" i="1"/>
  <c r="CE9" i="1"/>
  <c r="CF9" i="1"/>
  <c r="CG9" i="1"/>
  <c r="CH9" i="1"/>
  <c r="F12" i="1"/>
  <c r="K12" i="1"/>
  <c r="P12" i="1"/>
  <c r="U12" i="1"/>
  <c r="Z12" i="1"/>
  <c r="AE12" i="1"/>
  <c r="AJ12" i="1"/>
  <c r="AO12" i="1"/>
  <c r="AT12" i="1"/>
  <c r="AY12" i="1"/>
  <c r="BD12" i="1"/>
  <c r="BI12" i="1"/>
  <c r="BJ12" i="1"/>
  <c r="BQ12" i="1"/>
  <c r="BS12" i="1"/>
  <c r="BU12" i="1"/>
  <c r="BX12" i="1"/>
  <c r="BY13" i="1"/>
  <c r="CD10" i="1"/>
  <c r="CE10" i="1"/>
  <c r="CF10" i="1"/>
  <c r="CG10" i="1"/>
  <c r="CH10" i="1"/>
  <c r="F10" i="1"/>
  <c r="K10" i="1"/>
  <c r="P10" i="1"/>
  <c r="U10" i="1"/>
  <c r="Z10" i="1"/>
  <c r="AE10" i="1"/>
  <c r="AJ10" i="1"/>
  <c r="AO10" i="1"/>
  <c r="AT10" i="1"/>
  <c r="AY10" i="1"/>
  <c r="BD10" i="1"/>
  <c r="BI10" i="1"/>
  <c r="BJ10" i="1"/>
  <c r="BQ10" i="1"/>
  <c r="BS10" i="1"/>
  <c r="BU10" i="1"/>
  <c r="BX10" i="1"/>
  <c r="BY14" i="1"/>
  <c r="CD11" i="1"/>
  <c r="CE11" i="1"/>
  <c r="CF11" i="1"/>
  <c r="CG11" i="1"/>
  <c r="CH11" i="1"/>
  <c r="F6" i="1"/>
  <c r="K6" i="1"/>
  <c r="P6" i="1"/>
  <c r="U6" i="1"/>
  <c r="Z6" i="1"/>
  <c r="AE6" i="1"/>
  <c r="AJ6" i="1"/>
  <c r="AO6" i="1"/>
  <c r="AT6" i="1"/>
  <c r="AY6" i="1"/>
  <c r="BD6" i="1"/>
  <c r="BI6" i="1"/>
  <c r="BJ6" i="1"/>
  <c r="BQ6" i="1"/>
  <c r="BS6" i="1"/>
  <c r="BU6" i="1"/>
  <c r="BX6" i="1"/>
  <c r="BY21" i="1"/>
  <c r="CD12" i="1"/>
  <c r="CE12" i="1"/>
  <c r="CF12" i="1"/>
  <c r="CG12" i="1"/>
  <c r="CH12" i="1"/>
  <c r="F15" i="1"/>
  <c r="K15" i="1"/>
  <c r="P15" i="1"/>
  <c r="U15" i="1"/>
  <c r="Z15" i="1"/>
  <c r="AE15" i="1"/>
  <c r="AJ15" i="1"/>
  <c r="AO15" i="1"/>
  <c r="AT15" i="1"/>
  <c r="AY15" i="1"/>
  <c r="BD15" i="1"/>
  <c r="BI15" i="1"/>
  <c r="BJ15" i="1"/>
  <c r="BQ15" i="1"/>
  <c r="BS15" i="1"/>
  <c r="BU15" i="1"/>
  <c r="BX15" i="1"/>
  <c r="BY8" i="1"/>
  <c r="CD13" i="1"/>
  <c r="CE13" i="1"/>
  <c r="CF13" i="1"/>
  <c r="CG13" i="1"/>
  <c r="CH13" i="1"/>
  <c r="F16" i="1"/>
  <c r="K16" i="1"/>
  <c r="P16" i="1"/>
  <c r="U16" i="1"/>
  <c r="Z16" i="1"/>
  <c r="AE16" i="1"/>
  <c r="AJ16" i="1"/>
  <c r="AO16" i="1"/>
  <c r="AT16" i="1"/>
  <c r="AY16" i="1"/>
  <c r="BD16" i="1"/>
  <c r="BI16" i="1"/>
  <c r="BJ16" i="1"/>
  <c r="BQ16" i="1"/>
  <c r="BS16" i="1"/>
  <c r="BU16" i="1"/>
  <c r="BX16" i="1"/>
  <c r="BY6" i="1"/>
  <c r="CD14" i="1"/>
  <c r="CE14" i="1"/>
  <c r="CF14" i="1"/>
  <c r="CG14" i="1"/>
  <c r="CH14" i="1"/>
  <c r="F11" i="1"/>
  <c r="K11" i="1"/>
  <c r="P11" i="1"/>
  <c r="U11" i="1"/>
  <c r="Z11" i="1"/>
  <c r="AE11" i="1"/>
  <c r="AJ11" i="1"/>
  <c r="AO11" i="1"/>
  <c r="AT11" i="1"/>
  <c r="AY11" i="1"/>
  <c r="BD11" i="1"/>
  <c r="BI11" i="1"/>
  <c r="BJ11" i="1"/>
  <c r="BQ11" i="1"/>
  <c r="BS11" i="1"/>
  <c r="BU11" i="1"/>
  <c r="BX11" i="1"/>
  <c r="BY7" i="1"/>
  <c r="CD15" i="1"/>
  <c r="CE15" i="1"/>
  <c r="CF15" i="1"/>
  <c r="CG15" i="1"/>
  <c r="CH15" i="1"/>
  <c r="F21" i="1"/>
  <c r="K21" i="1"/>
  <c r="P21" i="1"/>
  <c r="U21" i="1"/>
  <c r="Z21" i="1"/>
  <c r="AE21" i="1"/>
  <c r="AJ21" i="1"/>
  <c r="AO21" i="1"/>
  <c r="AY21" i="1"/>
  <c r="BD21" i="1"/>
  <c r="BI21" i="1"/>
  <c r="BJ21" i="1"/>
  <c r="BQ21" i="1"/>
  <c r="BS21" i="1"/>
  <c r="BU21" i="1"/>
  <c r="BX21" i="1"/>
  <c r="BY12" i="1"/>
  <c r="CD16" i="1"/>
  <c r="CE16" i="1"/>
  <c r="CF16" i="1"/>
  <c r="CG16" i="1"/>
  <c r="CH16" i="1"/>
  <c r="F25" i="1"/>
  <c r="K25" i="1"/>
  <c r="P25" i="1"/>
  <c r="U25" i="1"/>
  <c r="Z25" i="1"/>
  <c r="AE25" i="1"/>
  <c r="AJ25" i="1"/>
  <c r="AO25" i="1"/>
  <c r="AT25" i="1"/>
  <c r="AY25" i="1"/>
  <c r="BD25" i="1"/>
  <c r="BI25" i="1"/>
  <c r="BJ25" i="1"/>
  <c r="BQ25" i="1"/>
  <c r="BS25" i="1"/>
  <c r="BU25" i="1"/>
  <c r="BX25" i="1"/>
  <c r="BY19" i="1"/>
  <c r="CD17" i="1"/>
  <c r="CE17" i="1"/>
  <c r="CF17" i="1"/>
  <c r="CG17" i="1"/>
  <c r="CH17" i="1"/>
  <c r="F8" i="1"/>
  <c r="K8" i="1"/>
  <c r="P8" i="1"/>
  <c r="U8" i="1"/>
  <c r="Z8" i="1"/>
  <c r="AE8" i="1"/>
  <c r="AJ8" i="1"/>
  <c r="AO8" i="1"/>
  <c r="AT8" i="1"/>
  <c r="AY8" i="1"/>
  <c r="BD8" i="1"/>
  <c r="BI8" i="1"/>
  <c r="BJ8" i="1"/>
  <c r="BQ8" i="1"/>
  <c r="BS8" i="1"/>
  <c r="BU8" i="1"/>
  <c r="BX8" i="1"/>
  <c r="BY25" i="1"/>
  <c r="BK25" i="1" s="1"/>
  <c r="BO25" i="1" s="1"/>
  <c r="BV25" i="1" s="1"/>
  <c r="CD18" i="1"/>
  <c r="F22" i="1"/>
  <c r="K22" i="1"/>
  <c r="P22" i="1"/>
  <c r="U22" i="1"/>
  <c r="Z22" i="1"/>
  <c r="AE22" i="1"/>
  <c r="AJ22" i="1"/>
  <c r="AO22" i="1"/>
  <c r="AT22" i="1"/>
  <c r="AY22" i="1"/>
  <c r="BD22" i="1"/>
  <c r="BI22" i="1"/>
  <c r="BJ22" i="1"/>
  <c r="BQ22" i="1"/>
  <c r="BS22" i="1"/>
  <c r="BU22" i="1"/>
  <c r="BX22" i="1"/>
  <c r="BY11" i="1"/>
  <c r="CD19" i="1"/>
  <c r="CE19" i="1"/>
  <c r="CF19" i="1"/>
  <c r="CG19" i="1"/>
  <c r="CH19" i="1"/>
  <c r="F26" i="1"/>
  <c r="K26" i="1"/>
  <c r="P26" i="1"/>
  <c r="U26" i="1"/>
  <c r="Z26" i="1"/>
  <c r="AE26" i="1"/>
  <c r="AJ26" i="1"/>
  <c r="AO26" i="1"/>
  <c r="AT26" i="1"/>
  <c r="AY26" i="1"/>
  <c r="BD26" i="1"/>
  <c r="BI26" i="1"/>
  <c r="BJ26" i="1"/>
  <c r="BQ26" i="1"/>
  <c r="BS26" i="1"/>
  <c r="BW26" i="1" s="1"/>
  <c r="BU26" i="1"/>
  <c r="BX26" i="1"/>
  <c r="BY22" i="1"/>
  <c r="BK22" i="1" s="1"/>
  <c r="BO22" i="1" s="1"/>
  <c r="CD20" i="1"/>
  <c r="F27" i="1"/>
  <c r="K27" i="1"/>
  <c r="P27" i="1"/>
  <c r="U27" i="1"/>
  <c r="BU27" i="1"/>
  <c r="BX27" i="1"/>
  <c r="BY26" i="1"/>
  <c r="BK26" i="1" s="1"/>
  <c r="BO26" i="1" s="1"/>
  <c r="CD21" i="1"/>
  <c r="CE21" i="1"/>
  <c r="CF21" i="1"/>
  <c r="CG21" i="1"/>
  <c r="CH21" i="1"/>
  <c r="F19" i="1"/>
  <c r="K19" i="1"/>
  <c r="P19" i="1"/>
  <c r="U19" i="1"/>
  <c r="Z19" i="1"/>
  <c r="AE19" i="1"/>
  <c r="AJ19" i="1"/>
  <c r="AO19" i="1"/>
  <c r="AT19" i="1"/>
  <c r="AY19" i="1"/>
  <c r="BD19" i="1"/>
  <c r="BI19" i="1"/>
  <c r="BJ19" i="1"/>
  <c r="BQ19" i="1"/>
  <c r="BS19" i="1"/>
  <c r="BU19" i="1"/>
  <c r="BX19" i="1"/>
  <c r="BY10" i="1"/>
  <c r="CD23" i="1"/>
  <c r="CE23" i="1"/>
  <c r="CF23" i="1"/>
  <c r="CG23" i="1"/>
  <c r="CH23" i="1"/>
  <c r="F23" i="1"/>
  <c r="K23" i="1"/>
  <c r="P23" i="1"/>
  <c r="U23" i="1"/>
  <c r="Z23" i="1"/>
  <c r="AE23" i="1"/>
  <c r="AJ23" i="1"/>
  <c r="AO23" i="1"/>
  <c r="AT23" i="1"/>
  <c r="AY23" i="1"/>
  <c r="BD23" i="1"/>
  <c r="BI23" i="1"/>
  <c r="BJ23" i="1"/>
  <c r="BQ23" i="1"/>
  <c r="BS23" i="1"/>
  <c r="BU23" i="1"/>
  <c r="BX23" i="1"/>
  <c r="BY27" i="1"/>
  <c r="BK27" i="1" s="1"/>
  <c r="CD24" i="1"/>
  <c r="CE24" i="1"/>
  <c r="CF24" i="1"/>
  <c r="CG24" i="1"/>
  <c r="CH24" i="1"/>
  <c r="F28" i="1"/>
  <c r="K28" i="1"/>
  <c r="P28" i="1"/>
  <c r="U28" i="1"/>
  <c r="Z28" i="1"/>
  <c r="AE28" i="1"/>
  <c r="AJ28" i="1"/>
  <c r="AO28" i="1"/>
  <c r="AT28" i="1"/>
  <c r="AY28" i="1"/>
  <c r="BD28" i="1"/>
  <c r="BI28" i="1"/>
  <c r="BJ28" i="1"/>
  <c r="BL28" i="1"/>
  <c r="BM28" i="1"/>
  <c r="BQ28" i="1"/>
  <c r="BS28" i="1"/>
  <c r="BU28" i="1"/>
  <c r="BX28" i="1"/>
  <c r="BY24" i="1"/>
  <c r="CD25" i="1"/>
  <c r="CE25" i="1"/>
  <c r="CF25" i="1"/>
  <c r="CG25" i="1"/>
  <c r="CH25" i="1"/>
  <c r="F20" i="1"/>
  <c r="K20" i="1"/>
  <c r="P20" i="1"/>
  <c r="U20" i="1"/>
  <c r="Z20" i="1"/>
  <c r="AE20" i="1"/>
  <c r="AJ20" i="1"/>
  <c r="AO20" i="1"/>
  <c r="AT20" i="1"/>
  <c r="AY20" i="1"/>
  <c r="BD20" i="1"/>
  <c r="BI20" i="1"/>
  <c r="BJ20" i="1"/>
  <c r="BL20" i="1"/>
  <c r="BQ20" i="1"/>
  <c r="BS20" i="1"/>
  <c r="BU20" i="1"/>
  <c r="BX20" i="1"/>
  <c r="BY28" i="1"/>
  <c r="BK28" i="1" s="1"/>
  <c r="CD26" i="1"/>
  <c r="F29" i="1"/>
  <c r="K29" i="1"/>
  <c r="P29" i="1"/>
  <c r="U29" i="1"/>
  <c r="Z29" i="1"/>
  <c r="AE29" i="1"/>
  <c r="AJ29" i="1"/>
  <c r="AO29" i="1"/>
  <c r="AT29" i="1"/>
  <c r="AY29" i="1"/>
  <c r="BD29" i="1"/>
  <c r="BI29" i="1"/>
  <c r="BJ29" i="1"/>
  <c r="BL29" i="1"/>
  <c r="BM29" i="1"/>
  <c r="BQ29" i="1"/>
  <c r="BS29" i="1"/>
  <c r="BU29" i="1"/>
  <c r="BX29" i="1"/>
  <c r="BY20" i="1"/>
  <c r="BK20" i="1" s="1"/>
  <c r="CD27" i="1"/>
  <c r="F30" i="1"/>
  <c r="K30" i="1"/>
  <c r="P30" i="1"/>
  <c r="U30" i="1"/>
  <c r="Z30" i="1"/>
  <c r="AE30" i="1"/>
  <c r="AJ30" i="1"/>
  <c r="AO30" i="1"/>
  <c r="AT30" i="1"/>
  <c r="AY30" i="1"/>
  <c r="BD30" i="1"/>
  <c r="BI30" i="1"/>
  <c r="BJ30" i="1"/>
  <c r="BL30" i="1"/>
  <c r="BM30" i="1"/>
  <c r="BQ30" i="1"/>
  <c r="BS30" i="1"/>
  <c r="BU30" i="1"/>
  <c r="BX30" i="1"/>
  <c r="BY29" i="1"/>
  <c r="BK29" i="1" s="1"/>
  <c r="BO29" i="1" s="1"/>
  <c r="CD28" i="1"/>
  <c r="F31" i="1"/>
  <c r="K31" i="1"/>
  <c r="P31" i="1"/>
  <c r="U31" i="1"/>
  <c r="Z31" i="1"/>
  <c r="AE31" i="1"/>
  <c r="AJ31" i="1"/>
  <c r="AO31" i="1"/>
  <c r="AT31" i="1"/>
  <c r="AY31" i="1"/>
  <c r="BD31" i="1"/>
  <c r="BI31" i="1"/>
  <c r="BJ31" i="1"/>
  <c r="BL31" i="1"/>
  <c r="BM31" i="1"/>
  <c r="BQ31" i="1"/>
  <c r="BS31" i="1"/>
  <c r="BU31" i="1"/>
  <c r="BX31" i="1"/>
  <c r="BY30" i="1"/>
  <c r="BK30" i="1" s="1"/>
  <c r="CD29" i="1"/>
  <c r="F17" i="1"/>
  <c r="K17" i="1"/>
  <c r="P17" i="1"/>
  <c r="U17" i="1"/>
  <c r="Z17" i="1"/>
  <c r="AE17" i="1"/>
  <c r="AJ17" i="1"/>
  <c r="AO17" i="1"/>
  <c r="AT17" i="1"/>
  <c r="AY17" i="1"/>
  <c r="BD17" i="1"/>
  <c r="BI17" i="1"/>
  <c r="BJ17" i="1"/>
  <c r="BQ17" i="1"/>
  <c r="BS17" i="1"/>
  <c r="BU17" i="1"/>
  <c r="BX17" i="1"/>
  <c r="BY31" i="1"/>
  <c r="BK31" i="1" s="1"/>
  <c r="CD30" i="1"/>
  <c r="F32" i="1"/>
  <c r="K32" i="1"/>
  <c r="P32" i="1"/>
  <c r="U32" i="1"/>
  <c r="Z32" i="1"/>
  <c r="AE32" i="1"/>
  <c r="AJ32" i="1"/>
  <c r="AO32" i="1"/>
  <c r="AT32" i="1"/>
  <c r="AY32" i="1"/>
  <c r="BD32" i="1"/>
  <c r="BI32" i="1"/>
  <c r="BJ32" i="1"/>
  <c r="BL32" i="1"/>
  <c r="BM32" i="1"/>
  <c r="BQ32" i="1"/>
  <c r="BS32" i="1"/>
  <c r="BU32" i="1"/>
  <c r="BX32" i="1"/>
  <c r="BY17" i="1"/>
  <c r="BK17" i="1" s="1"/>
  <c r="CD31" i="1"/>
  <c r="F33" i="1"/>
  <c r="K33" i="1"/>
  <c r="P33" i="1"/>
  <c r="U33" i="1"/>
  <c r="Z33" i="1"/>
  <c r="AE33" i="1"/>
  <c r="AJ33" i="1"/>
  <c r="AO33" i="1"/>
  <c r="AT33" i="1"/>
  <c r="AY33" i="1"/>
  <c r="BD33" i="1"/>
  <c r="BI33" i="1"/>
  <c r="BJ33" i="1"/>
  <c r="BL33" i="1"/>
  <c r="BM33" i="1"/>
  <c r="BQ33" i="1"/>
  <c r="BS33" i="1"/>
  <c r="BU33" i="1"/>
  <c r="BX33" i="1"/>
  <c r="BY32" i="1"/>
  <c r="BK32" i="1" s="1"/>
  <c r="CD32" i="1"/>
  <c r="F34" i="1"/>
  <c r="K34" i="1"/>
  <c r="P34" i="1"/>
  <c r="U34" i="1"/>
  <c r="Z34" i="1"/>
  <c r="AE34" i="1"/>
  <c r="AJ34" i="1"/>
  <c r="AO34" i="1"/>
  <c r="AT34" i="1"/>
  <c r="AY34" i="1"/>
  <c r="BD34" i="1"/>
  <c r="BI34" i="1"/>
  <c r="BJ34" i="1"/>
  <c r="BL34" i="1"/>
  <c r="BM34" i="1"/>
  <c r="BQ34" i="1"/>
  <c r="BS34" i="1"/>
  <c r="BU34" i="1"/>
  <c r="BX34" i="1"/>
  <c r="BY33" i="1"/>
  <c r="BK33" i="1" s="1"/>
  <c r="CD33" i="1"/>
  <c r="F35" i="1"/>
  <c r="K35" i="1"/>
  <c r="P35" i="1"/>
  <c r="U35" i="1"/>
  <c r="Z35" i="1"/>
  <c r="AE35" i="1"/>
  <c r="AJ35" i="1"/>
  <c r="AO35" i="1"/>
  <c r="AT35" i="1"/>
  <c r="AY35" i="1"/>
  <c r="BD35" i="1"/>
  <c r="BI35" i="1"/>
  <c r="BJ35" i="1"/>
  <c r="BL35" i="1"/>
  <c r="BM35" i="1"/>
  <c r="BQ35" i="1"/>
  <c r="BS35" i="1"/>
  <c r="BU35" i="1"/>
  <c r="BW35" i="1" s="1"/>
  <c r="BX35" i="1"/>
  <c r="BY34" i="1"/>
  <c r="BK34" i="1" s="1"/>
  <c r="BO34" i="1" s="1"/>
  <c r="BV34" i="1" s="1"/>
  <c r="CD34" i="1"/>
  <c r="F24" i="1"/>
  <c r="K24" i="1"/>
  <c r="P24" i="1"/>
  <c r="U24" i="1"/>
  <c r="Z24" i="1"/>
  <c r="AE24" i="1"/>
  <c r="AJ24" i="1"/>
  <c r="AO24" i="1"/>
  <c r="AT24" i="1"/>
  <c r="AY24" i="1"/>
  <c r="BD24" i="1"/>
  <c r="BI24" i="1"/>
  <c r="BJ24" i="1"/>
  <c r="BQ24" i="1"/>
  <c r="BS24" i="1"/>
  <c r="BU24" i="1"/>
  <c r="BX24" i="1"/>
  <c r="BY35" i="1"/>
  <c r="BK35" i="1" s="1"/>
  <c r="CD35" i="1"/>
  <c r="BD36" i="1"/>
  <c r="BI36" i="1"/>
  <c r="BJ36" i="1"/>
  <c r="BL36" i="1"/>
  <c r="BM36" i="1"/>
  <c r="BQ36" i="1"/>
  <c r="BS36" i="1"/>
  <c r="BW36" i="1" s="1"/>
  <c r="BU36" i="1"/>
  <c r="BX36" i="1"/>
  <c r="BY36" i="1"/>
  <c r="BK36" i="1" s="1"/>
  <c r="CD36" i="1"/>
  <c r="B38" i="1"/>
  <c r="A32" i="2" s="1"/>
  <c r="D38" i="1"/>
  <c r="G38" i="1"/>
  <c r="B9" i="2" s="1"/>
  <c r="I38" i="1"/>
  <c r="L38" i="1"/>
  <c r="C32" i="2" s="1"/>
  <c r="N38" i="1"/>
  <c r="C9" i="2"/>
  <c r="Q38" i="1"/>
  <c r="D32" i="2" s="1"/>
  <c r="S38" i="1"/>
  <c r="D10" i="2" s="1"/>
  <c r="V38" i="1"/>
  <c r="E32" i="2" s="1"/>
  <c r="X38" i="1"/>
  <c r="E14" i="2" s="1"/>
  <c r="AA38" i="1"/>
  <c r="F32" i="2" s="1"/>
  <c r="AC38" i="1"/>
  <c r="AF38" i="1"/>
  <c r="G32" i="2" s="1"/>
  <c r="AH38" i="1"/>
  <c r="AK38" i="1"/>
  <c r="H6" i="2" s="1"/>
  <c r="AM38" i="1"/>
  <c r="AP38" i="1"/>
  <c r="I32" i="2" s="1"/>
  <c r="AR38" i="1"/>
  <c r="AU38" i="1"/>
  <c r="J32" i="2" s="1"/>
  <c r="AW38" i="1"/>
  <c r="AZ38" i="1"/>
  <c r="K32" i="2" s="1"/>
  <c r="BB38" i="1"/>
  <c r="BE38" i="1"/>
  <c r="L19" i="2" s="1"/>
  <c r="BG38" i="1"/>
  <c r="A6" i="2"/>
  <c r="B6" i="2"/>
  <c r="C6" i="2"/>
  <c r="K6" i="2"/>
  <c r="N6" i="2"/>
  <c r="AA6" i="2"/>
  <c r="AB6" i="2"/>
  <c r="AC6" i="2"/>
  <c r="AD6" i="2"/>
  <c r="AE6" i="2"/>
  <c r="AF6" i="2"/>
  <c r="AG6" i="2"/>
  <c r="AH6" i="2"/>
  <c r="AI6" i="2"/>
  <c r="AJ6" i="2"/>
  <c r="AK6" i="2"/>
  <c r="AL6" i="2"/>
  <c r="A7" i="2"/>
  <c r="B7" i="2"/>
  <c r="G7" i="2"/>
  <c r="H7" i="2"/>
  <c r="J7" i="2"/>
  <c r="K7" i="2"/>
  <c r="N7" i="2"/>
  <c r="AA7" i="2"/>
  <c r="AB7" i="2"/>
  <c r="AC7" i="2"/>
  <c r="AD7" i="2"/>
  <c r="AE7" i="2"/>
  <c r="AF7" i="2"/>
  <c r="AG7" i="2"/>
  <c r="AH7" i="2"/>
  <c r="AI7" i="2"/>
  <c r="AJ7" i="2"/>
  <c r="AK7" i="2"/>
  <c r="AL7" i="2"/>
  <c r="A8" i="2"/>
  <c r="B8" i="2"/>
  <c r="C8" i="2"/>
  <c r="E8" i="2"/>
  <c r="H8" i="2"/>
  <c r="K8" i="2"/>
  <c r="N8" i="2"/>
  <c r="AA8" i="2"/>
  <c r="AB8" i="2"/>
  <c r="AC8" i="2"/>
  <c r="AD8" i="2"/>
  <c r="AE8" i="2"/>
  <c r="AF8" i="2"/>
  <c r="AG8" i="2"/>
  <c r="AH8" i="2"/>
  <c r="AI8" i="2"/>
  <c r="AJ8" i="2"/>
  <c r="AK8" i="2"/>
  <c r="AL8" i="2"/>
  <c r="A9" i="2"/>
  <c r="H9" i="2"/>
  <c r="J9" i="2"/>
  <c r="K9" i="2"/>
  <c r="N9" i="2"/>
  <c r="AA9" i="2"/>
  <c r="AB9" i="2"/>
  <c r="AC9" i="2"/>
  <c r="AD9" i="2"/>
  <c r="AE9" i="2"/>
  <c r="AF9" i="2"/>
  <c r="AG9" i="2"/>
  <c r="AH9" i="2"/>
  <c r="AI9" i="2"/>
  <c r="AJ9" i="2"/>
  <c r="AK9" i="2"/>
  <c r="AL9" i="2"/>
  <c r="A10" i="2"/>
  <c r="E10" i="2"/>
  <c r="H10" i="2"/>
  <c r="K10" i="2"/>
  <c r="N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11" i="2"/>
  <c r="H11" i="2"/>
  <c r="K11" i="2"/>
  <c r="N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H12" i="2"/>
  <c r="I12" i="2"/>
  <c r="K12" i="2"/>
  <c r="N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H13" i="2"/>
  <c r="J13" i="2"/>
  <c r="K13" i="2"/>
  <c r="N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B14" i="2"/>
  <c r="C14" i="2"/>
  <c r="G14" i="2"/>
  <c r="H14" i="2"/>
  <c r="K14" i="2"/>
  <c r="N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15" i="2"/>
  <c r="H15" i="2"/>
  <c r="J15" i="2"/>
  <c r="K15" i="2"/>
  <c r="N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16" i="2"/>
  <c r="F16" i="2"/>
  <c r="H16" i="2"/>
  <c r="K16" i="2"/>
  <c r="N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17" i="2"/>
  <c r="H17" i="2"/>
  <c r="K17" i="2"/>
  <c r="N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H18" i="2"/>
  <c r="K18" i="2"/>
  <c r="N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19" i="2"/>
  <c r="D19" i="2"/>
  <c r="H19" i="2"/>
  <c r="J19" i="2"/>
  <c r="K19" i="2"/>
  <c r="N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20" i="2"/>
  <c r="B20" i="2"/>
  <c r="D20" i="2"/>
  <c r="E20" i="2"/>
  <c r="F20" i="2"/>
  <c r="G20" i="2"/>
  <c r="H20" i="2"/>
  <c r="I20" i="2"/>
  <c r="J20" i="2"/>
  <c r="K20" i="2"/>
  <c r="N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21" i="2"/>
  <c r="B21" i="2"/>
  <c r="C21" i="2"/>
  <c r="D21" i="2"/>
  <c r="E21" i="2"/>
  <c r="F21" i="2"/>
  <c r="G21" i="2"/>
  <c r="H21" i="2"/>
  <c r="I21" i="2"/>
  <c r="J21" i="2"/>
  <c r="K21" i="2"/>
  <c r="N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22" i="2"/>
  <c r="B22" i="2"/>
  <c r="D22" i="2"/>
  <c r="E22" i="2"/>
  <c r="F22" i="2"/>
  <c r="G22" i="2"/>
  <c r="H22" i="2"/>
  <c r="I22" i="2"/>
  <c r="J22" i="2"/>
  <c r="K22" i="2"/>
  <c r="N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23" i="2"/>
  <c r="B23" i="2"/>
  <c r="C23" i="2"/>
  <c r="D23" i="2"/>
  <c r="E23" i="2"/>
  <c r="F23" i="2"/>
  <c r="G23" i="2"/>
  <c r="H23" i="2"/>
  <c r="I23" i="2"/>
  <c r="J23" i="2"/>
  <c r="K23" i="2"/>
  <c r="L23" i="2"/>
  <c r="N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24" i="2"/>
  <c r="B24" i="2"/>
  <c r="C24" i="2"/>
  <c r="D24" i="2"/>
  <c r="E24" i="2"/>
  <c r="F24" i="2"/>
  <c r="G24" i="2"/>
  <c r="H24" i="2"/>
  <c r="I24" i="2"/>
  <c r="J24" i="2"/>
  <c r="K24" i="2"/>
  <c r="L24" i="2"/>
  <c r="N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25" i="2"/>
  <c r="B25" i="2"/>
  <c r="C25" i="2"/>
  <c r="D25" i="2"/>
  <c r="E25" i="2"/>
  <c r="F25" i="2"/>
  <c r="H25" i="2"/>
  <c r="I25" i="2"/>
  <c r="J25" i="2"/>
  <c r="K25" i="2"/>
  <c r="L25" i="2"/>
  <c r="N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26" i="2"/>
  <c r="B26" i="2"/>
  <c r="C26" i="2"/>
  <c r="D26" i="2"/>
  <c r="E26" i="2"/>
  <c r="F26" i="2"/>
  <c r="G26" i="2"/>
  <c r="H26" i="2"/>
  <c r="I26" i="2"/>
  <c r="J26" i="2"/>
  <c r="K26" i="2"/>
  <c r="L26" i="2"/>
  <c r="N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27" i="2"/>
  <c r="B27" i="2"/>
  <c r="C27" i="2"/>
  <c r="D27" i="2"/>
  <c r="E27" i="2"/>
  <c r="F27" i="2"/>
  <c r="G27" i="2"/>
  <c r="H27" i="2"/>
  <c r="I27" i="2"/>
  <c r="J27" i="2"/>
  <c r="K27" i="2"/>
  <c r="L27" i="2"/>
  <c r="N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28" i="2"/>
  <c r="B28" i="2"/>
  <c r="C28" i="2"/>
  <c r="D28" i="2"/>
  <c r="E28" i="2"/>
  <c r="F28" i="2"/>
  <c r="G28" i="2"/>
  <c r="H28" i="2"/>
  <c r="I28" i="2"/>
  <c r="J28" i="2"/>
  <c r="K28" i="2"/>
  <c r="L28" i="2"/>
  <c r="N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29" i="2"/>
  <c r="B29" i="2"/>
  <c r="C29" i="2"/>
  <c r="D29" i="2"/>
  <c r="E29" i="2"/>
  <c r="F29" i="2"/>
  <c r="G29" i="2"/>
  <c r="H29" i="2"/>
  <c r="I29" i="2"/>
  <c r="J29" i="2"/>
  <c r="K29" i="2"/>
  <c r="L29" i="2"/>
  <c r="N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30" i="2"/>
  <c r="B30" i="2"/>
  <c r="C30" i="2"/>
  <c r="D30" i="2"/>
  <c r="E30" i="2"/>
  <c r="F30" i="2"/>
  <c r="G30" i="2"/>
  <c r="H30" i="2"/>
  <c r="I30" i="2"/>
  <c r="J30" i="2"/>
  <c r="K30" i="2"/>
  <c r="L30" i="2"/>
  <c r="N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31" i="2"/>
  <c r="B31" i="2"/>
  <c r="C31" i="2"/>
  <c r="D31" i="2"/>
  <c r="E31" i="2"/>
  <c r="F31" i="2"/>
  <c r="G31" i="2"/>
  <c r="H31" i="2"/>
  <c r="I31" i="2"/>
  <c r="J31" i="2"/>
  <c r="K31" i="2"/>
  <c r="L31" i="2"/>
  <c r="N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L32" i="2"/>
  <c r="N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33" i="2"/>
  <c r="B33" i="2"/>
  <c r="C33" i="2"/>
  <c r="D33" i="2"/>
  <c r="E33" i="2"/>
  <c r="F33" i="2"/>
  <c r="G33" i="2"/>
  <c r="H33" i="2"/>
  <c r="I33" i="2"/>
  <c r="J33" i="2"/>
  <c r="K33" i="2"/>
  <c r="L33" i="2"/>
  <c r="N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34" i="2"/>
  <c r="B34" i="2"/>
  <c r="C34" i="2"/>
  <c r="D34" i="2"/>
  <c r="E34" i="2"/>
  <c r="F34" i="2"/>
  <c r="G34" i="2"/>
  <c r="H34" i="2"/>
  <c r="I34" i="2"/>
  <c r="J34" i="2"/>
  <c r="K34" i="2"/>
  <c r="L34" i="2"/>
  <c r="N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35" i="2"/>
  <c r="B35" i="2"/>
  <c r="C35" i="2"/>
  <c r="D35" i="2"/>
  <c r="E35" i="2"/>
  <c r="F35" i="2"/>
  <c r="G35" i="2"/>
  <c r="H35" i="2"/>
  <c r="I35" i="2"/>
  <c r="J35" i="2"/>
  <c r="K35" i="2"/>
  <c r="L35" i="2"/>
  <c r="N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F12" i="2"/>
  <c r="C12" i="2"/>
  <c r="L16" i="2"/>
  <c r="L18" i="2" l="1"/>
  <c r="J10" i="2"/>
  <c r="I10" i="2"/>
  <c r="BM20" i="1"/>
  <c r="BM18" i="1"/>
  <c r="I17" i="2"/>
  <c r="I11" i="2"/>
  <c r="E12" i="2"/>
  <c r="E19" i="2"/>
  <c r="J18" i="2"/>
  <c r="G25" i="2"/>
  <c r="BL27" i="1"/>
  <c r="BN27" i="1" s="1"/>
  <c r="BR27" i="1" s="1"/>
  <c r="G17" i="2"/>
  <c r="G19" i="2"/>
  <c r="BO18" i="1"/>
  <c r="BV18" i="1" s="1"/>
  <c r="BW18" i="1"/>
  <c r="BL18" i="1"/>
  <c r="BO27" i="1"/>
  <c r="BW32" i="1"/>
  <c r="AP35" i="2"/>
  <c r="E11" i="2"/>
  <c r="D9" i="2"/>
  <c r="B15" i="2"/>
  <c r="B16" i="2"/>
  <c r="BL17" i="1"/>
  <c r="B17" i="2"/>
  <c r="B19" i="2"/>
  <c r="I9" i="2"/>
  <c r="F10" i="2"/>
  <c r="D13" i="2"/>
  <c r="A14" i="2"/>
  <c r="D8" i="2"/>
  <c r="G16" i="2"/>
  <c r="G9" i="2"/>
  <c r="L9" i="2"/>
  <c r="L14" i="2"/>
  <c r="L8" i="2"/>
  <c r="L6" i="2"/>
  <c r="I8" i="2"/>
  <c r="I18" i="2"/>
  <c r="F6" i="2"/>
  <c r="BW30" i="1"/>
  <c r="E6" i="2"/>
  <c r="D6" i="2"/>
  <c r="E15" i="2"/>
  <c r="I7" i="2"/>
  <c r="F11" i="2"/>
  <c r="BM17" i="1"/>
  <c r="BO17" i="1"/>
  <c r="BV17" i="1" s="1"/>
  <c r="G8" i="2"/>
  <c r="C17" i="2"/>
  <c r="C19" i="2"/>
  <c r="F14" i="2"/>
  <c r="D12" i="2"/>
  <c r="G15" i="2"/>
  <c r="A13" i="2"/>
  <c r="D14" i="2"/>
  <c r="F8" i="2"/>
  <c r="G18" i="2"/>
  <c r="I14" i="2"/>
  <c r="G10" i="2"/>
  <c r="C18" i="2"/>
  <c r="I19" i="2"/>
  <c r="I13" i="2"/>
  <c r="I6" i="2"/>
  <c r="F15" i="2"/>
  <c r="G13" i="2"/>
  <c r="G12" i="2"/>
  <c r="G11" i="2"/>
  <c r="G6" i="2"/>
  <c r="D16" i="2"/>
  <c r="A12" i="2"/>
  <c r="E13" i="2"/>
  <c r="D11" i="2"/>
  <c r="E18" i="2"/>
  <c r="F9" i="2"/>
  <c r="F19" i="2"/>
  <c r="F18" i="2"/>
  <c r="F17" i="2"/>
  <c r="F13" i="2"/>
  <c r="F7" i="2"/>
  <c r="B18" i="2"/>
  <c r="E17" i="2"/>
  <c r="E16" i="2"/>
  <c r="E9" i="2"/>
  <c r="E7" i="2"/>
  <c r="C20" i="2"/>
  <c r="D18" i="2"/>
  <c r="D17" i="2"/>
  <c r="D15" i="2"/>
  <c r="D7" i="2"/>
  <c r="BW25" i="1"/>
  <c r="C16" i="2"/>
  <c r="C22" i="2"/>
  <c r="BL22" i="1"/>
  <c r="C15" i="2"/>
  <c r="C13" i="2"/>
  <c r="B13" i="2"/>
  <c r="BK8" i="1"/>
  <c r="BO8" i="1" s="1"/>
  <c r="BT8" i="1" s="1"/>
  <c r="BK21" i="1"/>
  <c r="BO21" i="1" s="1"/>
  <c r="BV21" i="1" s="1"/>
  <c r="B12" i="2"/>
  <c r="BK23" i="1"/>
  <c r="BO23" i="1" s="1"/>
  <c r="BV23" i="1" s="1"/>
  <c r="BL8" i="1"/>
  <c r="A18" i="2"/>
  <c r="J14" i="2"/>
  <c r="L22" i="2"/>
  <c r="BM22" i="1"/>
  <c r="L21" i="2"/>
  <c r="M21" i="2" s="1"/>
  <c r="L20" i="2"/>
  <c r="BM24" i="1"/>
  <c r="BW22" i="1"/>
  <c r="L17" i="2"/>
  <c r="L15" i="2"/>
  <c r="L12" i="2"/>
  <c r="L13" i="2"/>
  <c r="L11" i="2"/>
  <c r="L10" i="2"/>
  <c r="L7" i="2"/>
  <c r="J17" i="2"/>
  <c r="BW8" i="1"/>
  <c r="BM25" i="1"/>
  <c r="BN25" i="1" s="1"/>
  <c r="BR25" i="1" s="1"/>
  <c r="J12" i="2"/>
  <c r="J8" i="2"/>
  <c r="I15" i="2"/>
  <c r="J16" i="2"/>
  <c r="J11" i="2"/>
  <c r="J6" i="2"/>
  <c r="B11" i="2"/>
  <c r="I16" i="2"/>
  <c r="BM21" i="1"/>
  <c r="BM15" i="1"/>
  <c r="BM8" i="1"/>
  <c r="AR11" i="2"/>
  <c r="BW14" i="1"/>
  <c r="AR9" i="2"/>
  <c r="AP6" i="2"/>
  <c r="BW9" i="1"/>
  <c r="BM19" i="1"/>
  <c r="BM14" i="1"/>
  <c r="BM23" i="1"/>
  <c r="BM16" i="1"/>
  <c r="BM9" i="1"/>
  <c r="BM7" i="1"/>
  <c r="BM6" i="1"/>
  <c r="BW10" i="1"/>
  <c r="BM10" i="1"/>
  <c r="BM12" i="1"/>
  <c r="BW11" i="1"/>
  <c r="BM11" i="1"/>
  <c r="BK11" i="1"/>
  <c r="BO11" i="1" s="1"/>
  <c r="BV11" i="1" s="1"/>
  <c r="BM13" i="1"/>
  <c r="BN26" i="1"/>
  <c r="BR26" i="1" s="1"/>
  <c r="H32" i="2"/>
  <c r="BN34" i="1"/>
  <c r="BR34" i="1" s="1"/>
  <c r="AR13" i="2"/>
  <c r="BK19" i="1"/>
  <c r="BO19" i="1" s="1"/>
  <c r="BV19" i="1" s="1"/>
  <c r="AM17" i="2"/>
  <c r="AM16" i="2"/>
  <c r="AQ18" i="2"/>
  <c r="AN18" i="2"/>
  <c r="AP18" i="2"/>
  <c r="AR16" i="2"/>
  <c r="AN16" i="2"/>
  <c r="C10" i="2"/>
  <c r="BL23" i="1"/>
  <c r="BO20" i="1"/>
  <c r="BV20" i="1" s="1"/>
  <c r="BO33" i="1"/>
  <c r="BT33" i="1" s="1"/>
  <c r="BW33" i="1"/>
  <c r="BN32" i="1"/>
  <c r="BR32" i="1" s="1"/>
  <c r="BO31" i="1"/>
  <c r="BT31" i="1" s="1"/>
  <c r="BW28" i="1"/>
  <c r="AR35" i="2"/>
  <c r="BO36" i="1"/>
  <c r="BV36" i="1" s="1"/>
  <c r="BW34" i="1"/>
  <c r="AO35" i="2"/>
  <c r="BO28" i="1"/>
  <c r="BV28" i="1" s="1"/>
  <c r="AR31" i="2"/>
  <c r="BK15" i="1"/>
  <c r="BO15" i="1" s="1"/>
  <c r="AN29" i="2"/>
  <c r="BO35" i="1"/>
  <c r="BV35" i="1" s="1"/>
  <c r="AQ35" i="2"/>
  <c r="BO32" i="1"/>
  <c r="BT32" i="1" s="1"/>
  <c r="BN30" i="1"/>
  <c r="BR30" i="1" s="1"/>
  <c r="BW20" i="1"/>
  <c r="B10" i="2"/>
  <c r="BN33" i="1"/>
  <c r="BR33" i="1" s="1"/>
  <c r="BN31" i="1"/>
  <c r="BR31" i="1" s="1"/>
  <c r="BW29" i="1"/>
  <c r="AM35" i="2"/>
  <c r="AR27" i="2"/>
  <c r="AO25" i="2"/>
  <c r="AR23" i="2"/>
  <c r="AQ22" i="2"/>
  <c r="BW17" i="1"/>
  <c r="BW27" i="1"/>
  <c r="AM33" i="2"/>
  <c r="AO31" i="2"/>
  <c r="BO30" i="1"/>
  <c r="BT30" i="1" s="1"/>
  <c r="AN35" i="2"/>
  <c r="BN29" i="1"/>
  <c r="BR29" i="1" s="1"/>
  <c r="BN36" i="1"/>
  <c r="BR36" i="1" s="1"/>
  <c r="AQ16" i="2"/>
  <c r="AR32" i="2"/>
  <c r="AO30" i="2"/>
  <c r="AP23" i="2"/>
  <c r="BW23" i="1"/>
  <c r="AO16" i="2"/>
  <c r="AO33" i="2"/>
  <c r="AM32" i="2"/>
  <c r="AQ30" i="2"/>
  <c r="AN23" i="2"/>
  <c r="AQ19" i="2"/>
  <c r="AR18" i="2"/>
  <c r="AM14" i="2"/>
  <c r="AN13" i="2"/>
  <c r="AO11" i="2"/>
  <c r="BW31" i="1"/>
  <c r="AM31" i="2"/>
  <c r="AQ29" i="2"/>
  <c r="AR22" i="2"/>
  <c r="AP20" i="2"/>
  <c r="AR12" i="2"/>
  <c r="BK16" i="1"/>
  <c r="BO16" i="1" s="1"/>
  <c r="BV16" i="1" s="1"/>
  <c r="AO27" i="2"/>
  <c r="AQ34" i="2"/>
  <c r="AM29" i="2"/>
  <c r="AM27" i="2"/>
  <c r="AM21" i="2"/>
  <c r="AM20" i="2"/>
  <c r="AP13" i="2"/>
  <c r="AO12" i="2"/>
  <c r="AP22" i="2"/>
  <c r="C11" i="2"/>
  <c r="AP27" i="2"/>
  <c r="AP28" i="2"/>
  <c r="AQ25" i="2"/>
  <c r="AO17" i="2"/>
  <c r="AO6" i="2"/>
  <c r="BK13" i="1"/>
  <c r="BO13" i="1" s="1"/>
  <c r="BT13" i="1" s="1"/>
  <c r="AO26" i="2"/>
  <c r="AN19" i="2"/>
  <c r="AQ10" i="2"/>
  <c r="BK14" i="1"/>
  <c r="BO14" i="1" s="1"/>
  <c r="AP16" i="2"/>
  <c r="AP31" i="2"/>
  <c r="AR29" i="2"/>
  <c r="AN26" i="2"/>
  <c r="AR24" i="2"/>
  <c r="AM18" i="2"/>
  <c r="AP9" i="2"/>
  <c r="AR8" i="2"/>
  <c r="AO7" i="2"/>
  <c r="AN6" i="2"/>
  <c r="BT29" i="1"/>
  <c r="BV29" i="1"/>
  <c r="BV33" i="1"/>
  <c r="BT22" i="1"/>
  <c r="BV22" i="1"/>
  <c r="BT27" i="1"/>
  <c r="BV27" i="1"/>
  <c r="BT26" i="1"/>
  <c r="BV26" i="1"/>
  <c r="BT25" i="1"/>
  <c r="AN22" i="2"/>
  <c r="AQ12" i="2"/>
  <c r="AN21" i="2"/>
  <c r="AQ11" i="2"/>
  <c r="AO20" i="2"/>
  <c r="AO32" i="2"/>
  <c r="AP29" i="2"/>
  <c r="AR25" i="2"/>
  <c r="AR33" i="2"/>
  <c r="AO29" i="2"/>
  <c r="AN32" i="2"/>
  <c r="AN31" i="2"/>
  <c r="AQ27" i="2"/>
  <c r="AQ24" i="2"/>
  <c r="AM22" i="2"/>
  <c r="AQ21" i="2"/>
  <c r="AR21" i="2"/>
  <c r="AO22" i="2"/>
  <c r="AQ8" i="2"/>
  <c r="AP17" i="2"/>
  <c r="AR20" i="2"/>
  <c r="AM11" i="2"/>
  <c r="AR19" i="2"/>
  <c r="AM6" i="2"/>
  <c r="AP21" i="2"/>
  <c r="AP30" i="2"/>
  <c r="AR26" i="2"/>
  <c r="AQ33" i="2"/>
  <c r="AN28" i="2"/>
  <c r="AM25" i="2"/>
  <c r="AP19" i="2"/>
  <c r="AR17" i="2"/>
  <c r="AP10" i="2"/>
  <c r="B32" i="2"/>
  <c r="BK6" i="1"/>
  <c r="BO6" i="1" s="1"/>
  <c r="AM8" i="2"/>
  <c r="AN17" i="2"/>
  <c r="AM23" i="2"/>
  <c r="AP14" i="2"/>
  <c r="AM7" i="2"/>
  <c r="AP8" i="2"/>
  <c r="AO18" i="2"/>
  <c r="AM9" i="2"/>
  <c r="AO19" i="2"/>
  <c r="AP12" i="2"/>
  <c r="AN9" i="2"/>
  <c r="BT34" i="1"/>
  <c r="AN25" i="2"/>
  <c r="AP24" i="2"/>
  <c r="AP32" i="2"/>
  <c r="AR28" i="2"/>
  <c r="AM26" i="2"/>
  <c r="AM24" i="2"/>
  <c r="AM28" i="2"/>
  <c r="AN30" i="2"/>
  <c r="AQ26" i="2"/>
  <c r="AQ23" i="2"/>
  <c r="AM19" i="2"/>
  <c r="AO13" i="2"/>
  <c r="AP11" i="2"/>
  <c r="AO8" i="2"/>
  <c r="AQ6" i="2"/>
  <c r="BK24" i="1"/>
  <c r="BO24" i="1" s="1"/>
  <c r="BT24" i="1" s="1"/>
  <c r="BN20" i="1"/>
  <c r="BR20" i="1" s="1"/>
  <c r="C7" i="2"/>
  <c r="AN11" i="2"/>
  <c r="AO9" i="2"/>
  <c r="AN33" i="2"/>
  <c r="AO24" i="2"/>
  <c r="AQ31" i="2"/>
  <c r="AN27" i="2"/>
  <c r="AN24" i="2"/>
  <c r="AO21" i="2"/>
  <c r="AN12" i="2"/>
  <c r="AQ9" i="2"/>
  <c r="BK7" i="1"/>
  <c r="BO7" i="1" s="1"/>
  <c r="BT7" i="1" s="1"/>
  <c r="BK9" i="1"/>
  <c r="BO9" i="1" s="1"/>
  <c r="BT9" i="1" s="1"/>
  <c r="AR6" i="2"/>
  <c r="AR15" i="2"/>
  <c r="AQ17" i="2"/>
  <c r="AM12" i="2"/>
  <c r="AO14" i="2"/>
  <c r="AP25" i="2"/>
  <c r="AP33" i="2"/>
  <c r="AM30" i="2"/>
  <c r="AQ32" i="2"/>
  <c r="AR14" i="2"/>
  <c r="AP26" i="2"/>
  <c r="AR30" i="2"/>
  <c r="AO28" i="2"/>
  <c r="AQ28" i="2"/>
  <c r="BW24" i="1"/>
  <c r="BN28" i="1"/>
  <c r="BR28" i="1" s="1"/>
  <c r="AQ20" i="2"/>
  <c r="AN20" i="2"/>
  <c r="AO23" i="2"/>
  <c r="BN35" i="1"/>
  <c r="BR35" i="1" s="1"/>
  <c r="BK12" i="1"/>
  <c r="BO12" i="1" s="1"/>
  <c r="BV12" i="1" s="1"/>
  <c r="BK10" i="1"/>
  <c r="BO10" i="1" s="1"/>
  <c r="BT10" i="1" s="1"/>
  <c r="BW21" i="1"/>
  <c r="AR34" i="2"/>
  <c r="AO34" i="2"/>
  <c r="AP34" i="2"/>
  <c r="BW7" i="1"/>
  <c r="BW19" i="1"/>
  <c r="AP15" i="2"/>
  <c r="BL9" i="1"/>
  <c r="BL24" i="1"/>
  <c r="AM34" i="2"/>
  <c r="AN34" i="2"/>
  <c r="BL6" i="1"/>
  <c r="AR10" i="2"/>
  <c r="BW13" i="1"/>
  <c r="BL13" i="1"/>
  <c r="AN15" i="2"/>
  <c r="AQ15" i="2"/>
  <c r="AO15" i="2"/>
  <c r="AM15" i="2"/>
  <c r="BL19" i="1"/>
  <c r="M31" i="2"/>
  <c r="BZ32" i="1" s="1"/>
  <c r="AR7" i="2"/>
  <c r="AN7" i="2"/>
  <c r="AQ7" i="2"/>
  <c r="AP7" i="2"/>
  <c r="BW15" i="1"/>
  <c r="M34" i="2"/>
  <c r="BZ36" i="1" s="1"/>
  <c r="BP36" i="1" s="1"/>
  <c r="M29" i="2"/>
  <c r="BZ30" i="1" s="1"/>
  <c r="M28" i="2"/>
  <c r="BZ29" i="1" s="1"/>
  <c r="M25" i="2"/>
  <c r="BZ26" i="1" s="1"/>
  <c r="M30" i="2"/>
  <c r="BZ31" i="1" s="1"/>
  <c r="M27" i="2"/>
  <c r="BZ28" i="1" s="1"/>
  <c r="M24" i="2"/>
  <c r="BZ25" i="1" s="1"/>
  <c r="M33" i="2"/>
  <c r="M35" i="2"/>
  <c r="M26" i="2"/>
  <c r="BZ27" i="1" s="1"/>
  <c r="M23" i="2"/>
  <c r="BZ24" i="1" s="1"/>
  <c r="BL16" i="1"/>
  <c r="BL21" i="1"/>
  <c r="BW16" i="1"/>
  <c r="AM10" i="2"/>
  <c r="AN10" i="2"/>
  <c r="AO10" i="2"/>
  <c r="BW6" i="1"/>
  <c r="BL7" i="1"/>
  <c r="BW12" i="1"/>
  <c r="AN14" i="2"/>
  <c r="BL12" i="1"/>
  <c r="AQ14" i="2"/>
  <c r="BL14" i="1"/>
  <c r="BL15" i="1"/>
  <c r="BL10" i="1"/>
  <c r="AN8" i="2"/>
  <c r="AQ13" i="2"/>
  <c r="AM13" i="2"/>
  <c r="BL11" i="1"/>
  <c r="BP27" i="1" l="1"/>
  <c r="BT28" i="1"/>
  <c r="BT20" i="1"/>
  <c r="BN18" i="1"/>
  <c r="BR18" i="1" s="1"/>
  <c r="BT18" i="1"/>
  <c r="BT17" i="1"/>
  <c r="BZ21" i="1"/>
  <c r="BZ22" i="1"/>
  <c r="BT35" i="1"/>
  <c r="BT36" i="1"/>
  <c r="BN17" i="1"/>
  <c r="BR17" i="1" s="1"/>
  <c r="M19" i="2"/>
  <c r="BZ19" i="1" s="1"/>
  <c r="M8" i="2"/>
  <c r="BZ8" i="1" s="1"/>
  <c r="M14" i="2"/>
  <c r="BZ14" i="1" s="1"/>
  <c r="M9" i="2"/>
  <c r="BZ9" i="1" s="1"/>
  <c r="M20" i="2"/>
  <c r="BZ20" i="1" s="1"/>
  <c r="M6" i="2"/>
  <c r="BZ6" i="1" s="1"/>
  <c r="M18" i="2"/>
  <c r="BZ18" i="1" s="1"/>
  <c r="M22" i="2"/>
  <c r="BZ23" i="1" s="1"/>
  <c r="BP25" i="1" s="1"/>
  <c r="BN22" i="1"/>
  <c r="BR22" i="1" s="1"/>
  <c r="M13" i="2"/>
  <c r="BZ13" i="1" s="1"/>
  <c r="M17" i="2"/>
  <c r="BZ17" i="1" s="1"/>
  <c r="BN8" i="1"/>
  <c r="BR8" i="1" s="1"/>
  <c r="M12" i="2"/>
  <c r="BZ12" i="1" s="1"/>
  <c r="M15" i="2"/>
  <c r="BZ15" i="1" s="1"/>
  <c r="BN24" i="1"/>
  <c r="BR24" i="1" s="1"/>
  <c r="M7" i="2"/>
  <c r="BZ7" i="1" s="1"/>
  <c r="BN15" i="1"/>
  <c r="BR15" i="1" s="1"/>
  <c r="BN21" i="1"/>
  <c r="BR21" i="1" s="1"/>
  <c r="M16" i="2"/>
  <c r="BZ16" i="1" s="1"/>
  <c r="BT21" i="1"/>
  <c r="M11" i="2"/>
  <c r="BZ11" i="1" s="1"/>
  <c r="BN7" i="1"/>
  <c r="BR7" i="1" s="1"/>
  <c r="BV7" i="1"/>
  <c r="BN23" i="1"/>
  <c r="BR23" i="1" s="1"/>
  <c r="BN9" i="1"/>
  <c r="BR9" i="1" s="1"/>
  <c r="BN19" i="1"/>
  <c r="BR19" i="1" s="1"/>
  <c r="BN10" i="1"/>
  <c r="BR10" i="1" s="1"/>
  <c r="BN14" i="1"/>
  <c r="BR14" i="1" s="1"/>
  <c r="BV8" i="1"/>
  <c r="M10" i="2"/>
  <c r="BZ10" i="1" s="1"/>
  <c r="BV9" i="1"/>
  <c r="BN16" i="1"/>
  <c r="BR16" i="1" s="1"/>
  <c r="BN11" i="1"/>
  <c r="BR11" i="1" s="1"/>
  <c r="BN13" i="1"/>
  <c r="BR13" i="1" s="1"/>
  <c r="BT23" i="1"/>
  <c r="BN12" i="1"/>
  <c r="BR12" i="1" s="1"/>
  <c r="BN6" i="1"/>
  <c r="BR6" i="1" s="1"/>
  <c r="M32" i="2"/>
  <c r="BZ33" i="1" s="1"/>
  <c r="BP33" i="1" s="1"/>
  <c r="BV15" i="1"/>
  <c r="BT15" i="1"/>
  <c r="BV31" i="1"/>
  <c r="BT19" i="1"/>
  <c r="BT11" i="1"/>
  <c r="BP26" i="1"/>
  <c r="BT14" i="1"/>
  <c r="BV14" i="1"/>
  <c r="BP32" i="1"/>
  <c r="BT16" i="1"/>
  <c r="BP31" i="1"/>
  <c r="BV30" i="1"/>
  <c r="BP28" i="1"/>
  <c r="BP30" i="1"/>
  <c r="BV32" i="1"/>
  <c r="BT12" i="1"/>
  <c r="BV24" i="1"/>
  <c r="BV13" i="1"/>
  <c r="BV6" i="1"/>
  <c r="BT6" i="1"/>
  <c r="BP29" i="1"/>
  <c r="BV10" i="1"/>
  <c r="BP20" i="1" l="1"/>
  <c r="BP18" i="1"/>
  <c r="BP22" i="1"/>
  <c r="BP17" i="1"/>
  <c r="BP14" i="1"/>
  <c r="BP15" i="1"/>
  <c r="BP23" i="1"/>
  <c r="BP16" i="1"/>
  <c r="BP13" i="1"/>
  <c r="BP12" i="1"/>
  <c r="BP7" i="1"/>
  <c r="BP8" i="1"/>
  <c r="BP9" i="1"/>
  <c r="BP21" i="1"/>
  <c r="BP19" i="1"/>
  <c r="BP6" i="1"/>
  <c r="BP10" i="1"/>
  <c r="BP11" i="1"/>
  <c r="BZ34" i="1"/>
  <c r="BP34" i="1" s="1"/>
  <c r="BZ35" i="1"/>
  <c r="BP24" i="1" s="1"/>
  <c r="BP35" i="1" l="1"/>
</calcChain>
</file>

<file path=xl/sharedStrings.xml><?xml version="1.0" encoding="utf-8"?>
<sst xmlns="http://schemas.openxmlformats.org/spreadsheetml/2006/main" count="368" uniqueCount="135">
  <si>
    <t>集        計</t>
  </si>
  <si>
    <t>総</t>
  </si>
  <si>
    <t>～</t>
  </si>
  <si>
    <t xml:space="preserve"> 順</t>
  </si>
  <si>
    <t>時</t>
  </si>
  <si>
    <t>順</t>
  </si>
  <si>
    <t>ア</t>
  </si>
  <si>
    <t>当</t>
  </si>
  <si>
    <t>順位</t>
  </si>
  <si>
    <t>ﾊﾝﾀｰ</t>
  </si>
  <si>
    <t>探査</t>
  </si>
  <si>
    <t>参加</t>
  </si>
  <si>
    <t>平均</t>
  </si>
  <si>
    <t>時間</t>
  </si>
  <si>
    <t>一回</t>
  </si>
  <si>
    <t>ｱﾐﾀﾞ</t>
  </si>
  <si>
    <t>総合</t>
  </si>
  <si>
    <t>FOX</t>
  </si>
  <si>
    <t>ﾘﾀｲﾔ</t>
  </si>
  <si>
    <t>合</t>
  </si>
  <si>
    <t>位</t>
  </si>
  <si>
    <t>ミ</t>
  </si>
  <si>
    <t>日</t>
  </si>
  <si>
    <t>探査時間</t>
  </si>
  <si>
    <t>一位</t>
  </si>
  <si>
    <t>二位</t>
  </si>
  <si>
    <t>三位</t>
  </si>
  <si>
    <t>四位</t>
  </si>
  <si>
    <t xml:space="preserve"> 位</t>
  </si>
  <si>
    <t>間</t>
  </si>
  <si>
    <t>点</t>
  </si>
  <si>
    <t>ダ</t>
  </si>
  <si>
    <t>計</t>
  </si>
  <si>
    <t>合計</t>
  </si>
  <si>
    <t>回数</t>
  </si>
  <si>
    <t>数</t>
  </si>
  <si>
    <t>分/一匹</t>
  </si>
  <si>
    <t>点計</t>
  </si>
  <si>
    <t>JI1KYU</t>
  </si>
  <si>
    <t>JE1SQI</t>
  </si>
  <si>
    <t>JQ1AYZ</t>
  </si>
  <si>
    <t>7K3EIG</t>
  </si>
  <si>
    <t>JK1MIG</t>
  </si>
  <si>
    <t>JL1BLS</t>
  </si>
  <si>
    <t>7K2DHF</t>
  </si>
  <si>
    <t>JH1FFV</t>
  </si>
  <si>
    <t>JJ1WSF</t>
  </si>
  <si>
    <t>JJ7BBA</t>
  </si>
  <si>
    <t>JO1SSV</t>
  </si>
  <si>
    <t>JR1SYJ</t>
  </si>
  <si>
    <t>JA1OQD</t>
  </si>
  <si>
    <t>JG1TRY</t>
  </si>
  <si>
    <t>JP1OQK</t>
  </si>
  <si>
    <t>JA1DQN</t>
  </si>
  <si>
    <t>JA7THE</t>
  </si>
  <si>
    <t>JA1IEB</t>
  </si>
  <si>
    <t>JF1LBP</t>
  </si>
  <si>
    <t>JI1BRT</t>
  </si>
  <si>
    <t>JE1UUR</t>
  </si>
  <si>
    <t>7L1KVP</t>
  </si>
  <si>
    <t>JE1DTH</t>
  </si>
  <si>
    <t>JO1CFV</t>
  </si>
  <si>
    <t>JE1DVH</t>
  </si>
  <si>
    <t>JA7JJN</t>
  </si>
  <si>
    <t>fox数</t>
  </si>
  <si>
    <t>参加数</t>
  </si>
  <si>
    <t>ＦＯＸ数</t>
  </si>
  <si>
    <r>
      <t>ﾘﾀｲﾔｰは一匹あたり90分として計算、時間を</t>
    </r>
    <r>
      <rPr>
        <sz val="14"/>
        <color indexed="10"/>
        <rFont val="ＭＳ 明朝"/>
        <family val="1"/>
        <charset val="128"/>
      </rPr>
      <t>赤字</t>
    </r>
    <r>
      <rPr>
        <sz val="14"/>
        <color indexed="8"/>
        <rFont val="ＭＳ 明朝"/>
        <family val="1"/>
        <charset val="128"/>
      </rPr>
      <t>で表示</t>
    </r>
  </si>
  <si>
    <t>総合計が同じの場合</t>
  </si>
  <si>
    <t>順位点が多い方が上位</t>
  </si>
  <si>
    <t>さらに順位点が同じ場合は1位の回数の多い方を上位とする</t>
  </si>
  <si>
    <t>リタイヤー順位は最下位（ハンター数）＋１として計算</t>
  </si>
  <si>
    <t>Ｒはリタイヤー</t>
  </si>
  <si>
    <t>ＦはＦＯＸ</t>
  </si>
  <si>
    <t>リタイヤ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</si>
  <si>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</si>
  <si>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</si>
  <si>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</si>
  <si>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</si>
  <si>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</si>
  <si>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</si>
  <si>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</si>
  <si>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</si>
  <si>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</si>
  <si>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</si>
  <si>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</si>
  <si>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</si>
  <si>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 xml:space="preserve"> 順位計</t>
  </si>
  <si>
    <t>一位数</t>
  </si>
  <si>
    <t>二位数</t>
  </si>
  <si>
    <t>三位数</t>
  </si>
  <si>
    <t>四位数</t>
  </si>
  <si>
    <t>五位</t>
  </si>
  <si>
    <t>六位</t>
  </si>
  <si>
    <t>優勝</t>
    <rPh sb="0" eb="2">
      <t>ユウショウ</t>
    </rPh>
    <phoneticPr fontId="18"/>
  </si>
  <si>
    <t>準優勝</t>
    <rPh sb="0" eb="3">
      <t>ジュンユウショウ</t>
    </rPh>
    <phoneticPr fontId="18"/>
  </si>
  <si>
    <t>第３位</t>
    <rPh sb="0" eb="1">
      <t>ダイ</t>
    </rPh>
    <rPh sb="2" eb="3">
      <t>イ</t>
    </rPh>
    <phoneticPr fontId="18"/>
  </si>
  <si>
    <t>第３回１０月２日</t>
    <phoneticPr fontId="18"/>
  </si>
  <si>
    <t>第１２回７月２日</t>
    <phoneticPr fontId="18"/>
  </si>
  <si>
    <t>JA1FEL</t>
    <phoneticPr fontId="18"/>
  </si>
  <si>
    <t>第５回１２月１１日</t>
    <phoneticPr fontId="18"/>
  </si>
  <si>
    <t>7M3DZT</t>
    <phoneticPr fontId="18"/>
  </si>
  <si>
    <t>２０２３年</t>
    <phoneticPr fontId="18"/>
  </si>
  <si>
    <t>第４回１１月５日</t>
    <phoneticPr fontId="18"/>
  </si>
  <si>
    <t>第６回２２年１月７日</t>
    <phoneticPr fontId="18"/>
  </si>
  <si>
    <t xml:space="preserve">第４０シリーズ </t>
    <phoneticPr fontId="18"/>
  </si>
  <si>
    <t>第一回８月５日</t>
    <phoneticPr fontId="18"/>
  </si>
  <si>
    <t>第２回９月９日</t>
    <phoneticPr fontId="18"/>
  </si>
  <si>
    <t>F</t>
    <phoneticPr fontId="18"/>
  </si>
  <si>
    <t>(35.84601,139.57531)</t>
    <phoneticPr fontId="18"/>
  </si>
  <si>
    <t>R</t>
    <phoneticPr fontId="18"/>
  </si>
  <si>
    <t>F</t>
    <phoneticPr fontId="18"/>
  </si>
  <si>
    <t>F</t>
    <phoneticPr fontId="18"/>
  </si>
  <si>
    <t>R</t>
    <phoneticPr fontId="18"/>
  </si>
  <si>
    <t>35.731365,139.529177</t>
    <phoneticPr fontId="18"/>
  </si>
  <si>
    <t>F</t>
    <phoneticPr fontId="18"/>
  </si>
  <si>
    <t>R</t>
    <phoneticPr fontId="18"/>
  </si>
  <si>
    <t>35.90415,139.53357</t>
    <phoneticPr fontId="18"/>
  </si>
  <si>
    <t>F</t>
    <phoneticPr fontId="18"/>
  </si>
  <si>
    <t>R</t>
    <phoneticPr fontId="18"/>
  </si>
  <si>
    <t>JG1MVL</t>
    <phoneticPr fontId="18"/>
  </si>
  <si>
    <t>２０２４年</t>
    <phoneticPr fontId="18"/>
  </si>
  <si>
    <t>第７回２月３日</t>
    <phoneticPr fontId="18"/>
  </si>
  <si>
    <t>第８回３月２日</t>
    <phoneticPr fontId="18"/>
  </si>
  <si>
    <t>第９回４月６日</t>
    <phoneticPr fontId="18"/>
  </si>
  <si>
    <t>探査時間を９５分に延長</t>
    <rPh sb="0" eb="2">
      <t>タンサ</t>
    </rPh>
    <rPh sb="2" eb="4">
      <t>ジカン</t>
    </rPh>
    <rPh sb="7" eb="8">
      <t>フン</t>
    </rPh>
    <rPh sb="9" eb="11">
      <t>エンチョウ</t>
    </rPh>
    <phoneticPr fontId="18"/>
  </si>
  <si>
    <t>の為リタイヤ時間を９５分に変更</t>
    <rPh sb="1" eb="2">
      <t>タメ</t>
    </rPh>
    <rPh sb="6" eb="8">
      <t>ジカン</t>
    </rPh>
    <rPh sb="11" eb="12">
      <t>フン</t>
    </rPh>
    <rPh sb="13" eb="15">
      <t>ヘンコウ</t>
    </rPh>
    <phoneticPr fontId="18"/>
  </si>
  <si>
    <t>第１０回５月１１日</t>
    <phoneticPr fontId="18"/>
  </si>
  <si>
    <t>第１１回６月１日</t>
    <phoneticPr fontId="18"/>
  </si>
  <si>
    <t>JE1WKW</t>
    <phoneticPr fontId="18"/>
  </si>
  <si>
    <t>35.81077,139.61515</t>
    <phoneticPr fontId="18"/>
  </si>
  <si>
    <t>４０シリーズ</t>
    <phoneticPr fontId="18"/>
  </si>
  <si>
    <t>７Ｋ２ＤＨＦ</t>
    <phoneticPr fontId="18"/>
  </si>
  <si>
    <t>ＪＥ１ＳＱＩ</t>
    <phoneticPr fontId="18"/>
  </si>
  <si>
    <t>ＪＡ１ＯＱＤ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</si>
</sst>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"/>
    <numFmt numFmtId="179" formatCode="0.0;[Red]0.0"/>
  </numFmts>
  <fonts count="24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8"/>
      <color rgb="FFC00000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medium">
        <color indexed="10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53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indexed="8"/>
      </right>
      <top/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medium">
        <color theme="1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theme="1"/>
      </bottom>
      <diagonal/>
    </border>
    <border>
      <left/>
      <right style="thin">
        <color indexed="64"/>
      </right>
      <top style="thin">
        <color indexed="8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10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theme="1"/>
      </bottom>
      <diagonal/>
    </border>
    <border>
      <left style="thin">
        <color indexed="53"/>
      </left>
      <right style="thin">
        <color indexed="53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medium">
        <color indexed="10"/>
      </right>
      <top style="thin">
        <color theme="1"/>
      </top>
      <bottom/>
      <diagonal/>
    </border>
    <border>
      <left style="medium">
        <color indexed="10"/>
      </left>
      <right style="medium">
        <color indexed="1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medium">
        <color indexed="8"/>
      </bottom>
      <diagonal/>
    </border>
    <border>
      <left/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/>
      <top style="thin">
        <color theme="1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rgb="FF000000"/>
      </right>
      <top/>
      <bottom/>
      <diagonal/>
    </border>
    <border>
      <left style="thin">
        <color theme="1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rgb="FF000000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" fontId="17" fillId="0" borderId="0"/>
  </cellStyleXfs>
  <cellXfs count="30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/>
    </xf>
    <xf numFmtId="56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6" fillId="0" borderId="14" xfId="0" applyFont="1" applyBorder="1"/>
    <xf numFmtId="0" fontId="4" fillId="0" borderId="15" xfId="0" applyFont="1" applyBorder="1" applyAlignment="1">
      <alignment horizontal="right" vertical="center"/>
    </xf>
    <xf numFmtId="0" fontId="7" fillId="0" borderId="13" xfId="0" applyFont="1" applyBorder="1"/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20" fillId="0" borderId="13" xfId="0" applyFont="1" applyBorder="1"/>
    <xf numFmtId="0" fontId="6" fillId="0" borderId="17" xfId="0" applyFont="1" applyBorder="1" applyAlignment="1">
      <alignment horizontal="center"/>
    </xf>
    <xf numFmtId="0" fontId="6" fillId="0" borderId="12" xfId="0" applyFont="1" applyBorder="1"/>
    <xf numFmtId="0" fontId="4" fillId="0" borderId="18" xfId="0" applyFont="1" applyBorder="1" applyAlignment="1">
      <alignment horizontal="right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9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8" fillId="0" borderId="0" xfId="0" applyFont="1" applyAlignment="1">
      <alignment horizontal="righ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56" fontId="3" fillId="0" borderId="3" xfId="0" applyNumberFormat="1" applyFont="1" applyBorder="1"/>
    <xf numFmtId="0" fontId="6" fillId="0" borderId="9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6" fillId="0" borderId="31" xfId="0" applyFont="1" applyBorder="1"/>
    <xf numFmtId="0" fontId="6" fillId="0" borderId="30" xfId="0" applyFont="1" applyBorder="1" applyAlignment="1">
      <alignment horizontal="center"/>
    </xf>
    <xf numFmtId="0" fontId="6" fillId="0" borderId="96" xfId="0" applyFont="1" applyBorder="1"/>
    <xf numFmtId="0" fontId="6" fillId="0" borderId="12" xfId="0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56" fontId="3" fillId="0" borderId="33" xfId="0" applyNumberFormat="1" applyFont="1" applyBorder="1"/>
    <xf numFmtId="0" fontId="0" fillId="0" borderId="97" xfId="0" applyBorder="1"/>
    <xf numFmtId="0" fontId="3" fillId="0" borderId="35" xfId="0" applyFont="1" applyBorder="1" applyAlignment="1">
      <alignment horizontal="center"/>
    </xf>
    <xf numFmtId="0" fontId="0" fillId="0" borderId="13" xfId="0" applyBorder="1"/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" fillId="0" borderId="32" xfId="0" applyFont="1" applyBorder="1"/>
    <xf numFmtId="0" fontId="3" fillId="0" borderId="1" xfId="0" applyFont="1" applyBorder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8" xfId="0" applyFont="1" applyBorder="1"/>
    <xf numFmtId="0" fontId="3" fillId="0" borderId="40" xfId="0" applyFont="1" applyBorder="1" applyAlignment="1">
      <alignment horizontal="center"/>
    </xf>
    <xf numFmtId="0" fontId="6" fillId="0" borderId="40" xfId="0" applyFont="1" applyBorder="1"/>
    <xf numFmtId="0" fontId="6" fillId="0" borderId="38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99" xfId="0" applyFont="1" applyBorder="1"/>
    <xf numFmtId="0" fontId="6" fillId="0" borderId="8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17" xfId="0" applyFont="1" applyBorder="1" applyAlignment="1">
      <alignment horizontal="right"/>
    </xf>
    <xf numFmtId="0" fontId="6" fillId="0" borderId="17" xfId="0" applyFont="1" applyBorder="1"/>
    <xf numFmtId="0" fontId="3" fillId="0" borderId="50" xfId="0" applyFont="1" applyBorder="1"/>
    <xf numFmtId="0" fontId="3" fillId="0" borderId="4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51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Protection="1">
      <protection locked="0"/>
    </xf>
    <xf numFmtId="176" fontId="3" fillId="0" borderId="0" xfId="0" applyNumberFormat="1" applyFont="1"/>
    <xf numFmtId="177" fontId="3" fillId="0" borderId="0" xfId="0" applyNumberFormat="1" applyFont="1"/>
    <xf numFmtId="0" fontId="3" fillId="0" borderId="34" xfId="0" applyFont="1" applyBorder="1"/>
    <xf numFmtId="176" fontId="3" fillId="0" borderId="34" xfId="0" applyNumberFormat="1" applyFont="1" applyBorder="1"/>
    <xf numFmtId="0" fontId="3" fillId="0" borderId="52" xfId="0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53" xfId="0" applyFont="1" applyBorder="1"/>
    <xf numFmtId="0" fontId="3" fillId="0" borderId="54" xfId="0" applyFont="1" applyBorder="1"/>
    <xf numFmtId="176" fontId="3" fillId="0" borderId="55" xfId="0" applyNumberFormat="1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176" fontId="3" fillId="0" borderId="56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  <xf numFmtId="0" fontId="6" fillId="0" borderId="57" xfId="0" applyFont="1" applyBorder="1"/>
    <xf numFmtId="176" fontId="6" fillId="0" borderId="58" xfId="0" applyNumberFormat="1" applyFont="1" applyBorder="1"/>
    <xf numFmtId="179" fontId="6" fillId="0" borderId="9" xfId="0" applyNumberFormat="1" applyFont="1" applyBorder="1"/>
    <xf numFmtId="178" fontId="6" fillId="0" borderId="56" xfId="0" applyNumberFormat="1" applyFont="1" applyBorder="1"/>
    <xf numFmtId="176" fontId="6" fillId="0" borderId="56" xfId="0" applyNumberFormat="1" applyFont="1" applyBorder="1"/>
    <xf numFmtId="0" fontId="6" fillId="0" borderId="59" xfId="0" applyFont="1" applyBorder="1"/>
    <xf numFmtId="176" fontId="6" fillId="0" borderId="60" xfId="0" applyNumberFormat="1" applyFont="1" applyBorder="1"/>
    <xf numFmtId="179" fontId="6" fillId="0" borderId="42" xfId="0" applyNumberFormat="1" applyFont="1" applyBorder="1"/>
    <xf numFmtId="0" fontId="6" fillId="0" borderId="61" xfId="0" applyFont="1" applyBorder="1"/>
    <xf numFmtId="0" fontId="6" fillId="0" borderId="62" xfId="0" applyFont="1" applyBorder="1"/>
    <xf numFmtId="0" fontId="6" fillId="0" borderId="101" xfId="0" applyFont="1" applyBorder="1"/>
    <xf numFmtId="176" fontId="6" fillId="0" borderId="101" xfId="0" applyNumberFormat="1" applyFont="1" applyBorder="1"/>
    <xf numFmtId="179" fontId="6" fillId="0" borderId="13" xfId="0" applyNumberFormat="1" applyFont="1" applyBorder="1"/>
    <xf numFmtId="0" fontId="6" fillId="0" borderId="0" xfId="0" applyFont="1"/>
    <xf numFmtId="178" fontId="6" fillId="0" borderId="54" xfId="0" applyNumberFormat="1" applyFont="1" applyBorder="1"/>
    <xf numFmtId="176" fontId="6" fillId="0" borderId="54" xfId="0" applyNumberFormat="1" applyFont="1" applyBorder="1"/>
    <xf numFmtId="179" fontId="6" fillId="0" borderId="5" xfId="0" applyNumberFormat="1" applyFont="1" applyBorder="1"/>
    <xf numFmtId="178" fontId="6" fillId="0" borderId="65" xfId="0" applyNumberFormat="1" applyFont="1" applyBorder="1"/>
    <xf numFmtId="0" fontId="6" fillId="0" borderId="67" xfId="0" applyFont="1" applyBorder="1"/>
    <xf numFmtId="178" fontId="6" fillId="0" borderId="102" xfId="0" applyNumberFormat="1" applyFont="1" applyBorder="1"/>
    <xf numFmtId="0" fontId="6" fillId="0" borderId="102" xfId="0" applyFont="1" applyBorder="1"/>
    <xf numFmtId="176" fontId="6" fillId="0" borderId="102" xfId="0" applyNumberFormat="1" applyFont="1" applyBorder="1"/>
    <xf numFmtId="0" fontId="6" fillId="0" borderId="103" xfId="0" applyFont="1" applyBorder="1"/>
    <xf numFmtId="179" fontId="6" fillId="0" borderId="104" xfId="0" applyNumberFormat="1" applyFont="1" applyBorder="1"/>
    <xf numFmtId="178" fontId="3" fillId="0" borderId="9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0" fontId="3" fillId="0" borderId="63" xfId="0" applyFont="1" applyBorder="1" applyProtection="1">
      <protection locked="0"/>
    </xf>
    <xf numFmtId="177" fontId="3" fillId="0" borderId="9" xfId="0" applyNumberFormat="1" applyFont="1" applyBorder="1" applyProtection="1">
      <protection locked="0"/>
    </xf>
    <xf numFmtId="178" fontId="3" fillId="0" borderId="21" xfId="0" applyNumberFormat="1" applyFont="1" applyBorder="1" applyProtection="1">
      <protection locked="0"/>
    </xf>
    <xf numFmtId="176" fontId="3" fillId="0" borderId="21" xfId="0" applyNumberFormat="1" applyFont="1" applyBorder="1" applyProtection="1">
      <protection locked="0"/>
    </xf>
    <xf numFmtId="0" fontId="3" fillId="0" borderId="68" xfId="0" applyFont="1" applyBorder="1" applyProtection="1">
      <protection locked="0"/>
    </xf>
    <xf numFmtId="177" fontId="3" fillId="0" borderId="21" xfId="0" applyNumberFormat="1" applyFont="1" applyBorder="1" applyProtection="1">
      <protection locked="0"/>
    </xf>
    <xf numFmtId="178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177" fontId="3" fillId="0" borderId="0" xfId="0" applyNumberFormat="1" applyFont="1" applyProtection="1">
      <protection locked="0"/>
    </xf>
    <xf numFmtId="0" fontId="3" fillId="0" borderId="0" xfId="0" applyFont="1" applyAlignment="1">
      <alignment horizontal="right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/>
    <xf numFmtId="0" fontId="3" fillId="0" borderId="72" xfId="0" applyFont="1" applyBorder="1" applyAlignment="1">
      <alignment horizontal="center"/>
    </xf>
    <xf numFmtId="0" fontId="3" fillId="0" borderId="8" xfId="0" applyFont="1" applyBorder="1"/>
    <xf numFmtId="0" fontId="3" fillId="0" borderId="44" xfId="0" applyFont="1" applyBorder="1" applyAlignment="1">
      <alignment horizontal="center" vertical="center"/>
    </xf>
    <xf numFmtId="0" fontId="11" fillId="0" borderId="73" xfId="0" applyFont="1" applyBorder="1"/>
    <xf numFmtId="0" fontId="5" fillId="0" borderId="17" xfId="0" applyFont="1" applyBorder="1"/>
    <xf numFmtId="0" fontId="12" fillId="0" borderId="9" xfId="0" applyFont="1" applyBorder="1"/>
    <xf numFmtId="0" fontId="12" fillId="0" borderId="8" xfId="0" applyFont="1" applyBorder="1" applyProtection="1"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1" fillId="0" borderId="74" xfId="0" applyFont="1" applyBorder="1"/>
    <xf numFmtId="0" fontId="5" fillId="0" borderId="61" xfId="0" applyFont="1" applyBorder="1"/>
    <xf numFmtId="0" fontId="5" fillId="0" borderId="62" xfId="0" applyFont="1" applyBorder="1"/>
    <xf numFmtId="0" fontId="12" fillId="0" borderId="42" xfId="0" applyFont="1" applyBorder="1"/>
    <xf numFmtId="0" fontId="12" fillId="0" borderId="59" xfId="0" applyFont="1" applyBorder="1" applyProtection="1"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1" fillId="0" borderId="72" xfId="0" applyFont="1" applyBorder="1"/>
    <xf numFmtId="0" fontId="5" fillId="0" borderId="45" xfId="0" applyFont="1" applyBorder="1"/>
    <xf numFmtId="0" fontId="5" fillId="0" borderId="63" xfId="0" applyFont="1" applyBorder="1"/>
    <xf numFmtId="0" fontId="12" fillId="0" borderId="31" xfId="0" applyFont="1" applyBorder="1"/>
    <xf numFmtId="0" fontId="11" fillId="0" borderId="105" xfId="0" applyFont="1" applyBorder="1"/>
    <xf numFmtId="0" fontId="5" fillId="0" borderId="106" xfId="0" applyFont="1" applyBorder="1"/>
    <xf numFmtId="0" fontId="5" fillId="0" borderId="107" xfId="0" applyFont="1" applyBorder="1"/>
    <xf numFmtId="0" fontId="12" fillId="0" borderId="108" xfId="0" applyFont="1" applyBorder="1"/>
    <xf numFmtId="0" fontId="11" fillId="0" borderId="109" xfId="0" applyFont="1" applyBorder="1"/>
    <xf numFmtId="0" fontId="12" fillId="0" borderId="110" xfId="0" applyFont="1" applyBorder="1"/>
    <xf numFmtId="0" fontId="5" fillId="0" borderId="111" xfId="0" applyFont="1" applyBorder="1"/>
    <xf numFmtId="0" fontId="5" fillId="0" borderId="112" xfId="0" applyFont="1" applyBorder="1"/>
    <xf numFmtId="0" fontId="12" fillId="0" borderId="0" xfId="0" applyFont="1" applyProtection="1">
      <protection locked="0"/>
    </xf>
    <xf numFmtId="0" fontId="12" fillId="0" borderId="76" xfId="0" applyFont="1" applyBorder="1" applyProtection="1">
      <protection locked="0"/>
    </xf>
    <xf numFmtId="0" fontId="12" fillId="0" borderId="77" xfId="0" applyFont="1" applyBorder="1" applyProtection="1">
      <protection locked="0"/>
    </xf>
    <xf numFmtId="0" fontId="12" fillId="0" borderId="5" xfId="0" applyFont="1" applyBorder="1"/>
    <xf numFmtId="0" fontId="12" fillId="0" borderId="78" xfId="0" applyFont="1" applyBorder="1"/>
    <xf numFmtId="0" fontId="11" fillId="0" borderId="79" xfId="0" applyFont="1" applyBorder="1"/>
    <xf numFmtId="0" fontId="5" fillId="0" borderId="80" xfId="0" applyFont="1" applyBorder="1"/>
    <xf numFmtId="0" fontId="5" fillId="0" borderId="35" xfId="0" applyFont="1" applyBorder="1"/>
    <xf numFmtId="179" fontId="6" fillId="0" borderId="31" xfId="0" applyNumberFormat="1" applyFont="1" applyBorder="1"/>
    <xf numFmtId="0" fontId="6" fillId="0" borderId="113" xfId="0" applyFont="1" applyBorder="1"/>
    <xf numFmtId="179" fontId="6" fillId="0" borderId="114" xfId="0" applyNumberFormat="1" applyFont="1" applyBorder="1"/>
    <xf numFmtId="0" fontId="11" fillId="0" borderId="115" xfId="0" applyFont="1" applyBorder="1"/>
    <xf numFmtId="0" fontId="3" fillId="0" borderId="19" xfId="0" applyFont="1" applyBorder="1" applyProtection="1">
      <protection locked="0"/>
    </xf>
    <xf numFmtId="0" fontId="3" fillId="0" borderId="8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3" fillId="0" borderId="82" xfId="0" applyFont="1" applyBorder="1"/>
    <xf numFmtId="0" fontId="3" fillId="0" borderId="82" xfId="0" applyFont="1" applyBorder="1" applyProtection="1">
      <protection locked="0"/>
    </xf>
    <xf numFmtId="0" fontId="3" fillId="0" borderId="83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>
      <alignment horizontal="left" vertical="center"/>
    </xf>
    <xf numFmtId="0" fontId="12" fillId="0" borderId="52" xfId="0" applyFont="1" applyBorder="1"/>
    <xf numFmtId="0" fontId="12" fillId="0" borderId="63" xfId="0" applyFont="1" applyBorder="1"/>
    <xf numFmtId="0" fontId="12" fillId="0" borderId="13" xfId="0" applyFont="1" applyBorder="1"/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56" fontId="3" fillId="0" borderId="2" xfId="0" quotePrefix="1" applyNumberFormat="1" applyFont="1" applyBorder="1"/>
    <xf numFmtId="56" fontId="3" fillId="0" borderId="3" xfId="0" quotePrefix="1" applyNumberFormat="1" applyFont="1" applyBorder="1" applyAlignment="1">
      <alignment horizontal="left"/>
    </xf>
    <xf numFmtId="56" fontId="3" fillId="0" borderId="3" xfId="0" quotePrefix="1" applyNumberFormat="1" applyFont="1" applyBorder="1"/>
    <xf numFmtId="56" fontId="3" fillId="0" borderId="9" xfId="0" quotePrefix="1" applyNumberFormat="1" applyFont="1" applyBorder="1" applyAlignment="1">
      <alignment horizontal="center"/>
    </xf>
    <xf numFmtId="178" fontId="19" fillId="0" borderId="58" xfId="0" applyNumberFormat="1" applyFont="1" applyBorder="1"/>
    <xf numFmtId="178" fontId="19" fillId="0" borderId="56" xfId="0" applyNumberFormat="1" applyFont="1" applyBorder="1"/>
    <xf numFmtId="178" fontId="19" fillId="0" borderId="60" xfId="0" applyNumberFormat="1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3" fillId="0" borderId="89" xfId="0" applyFont="1" applyBorder="1"/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0" fillId="0" borderId="34" xfId="0" applyFont="1" applyBorder="1"/>
    <xf numFmtId="177" fontId="3" fillId="0" borderId="34" xfId="0" applyNumberFormat="1" applyFont="1" applyBorder="1"/>
    <xf numFmtId="0" fontId="3" fillId="0" borderId="116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176" fontId="3" fillId="0" borderId="116" xfId="0" applyNumberFormat="1" applyFont="1" applyBorder="1" applyAlignment="1">
      <alignment horizontal="center"/>
    </xf>
    <xf numFmtId="177" fontId="3" fillId="0" borderId="118" xfId="0" applyNumberFormat="1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177" fontId="3" fillId="0" borderId="119" xfId="0" applyNumberFormat="1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6" fillId="0" borderId="100" xfId="0" applyFont="1" applyBorder="1"/>
    <xf numFmtId="0" fontId="6" fillId="0" borderId="121" xfId="0" applyFont="1" applyBorder="1"/>
    <xf numFmtId="176" fontId="6" fillId="0" borderId="121" xfId="0" applyNumberFormat="1" applyFont="1" applyBorder="1"/>
    <xf numFmtId="0" fontId="4" fillId="0" borderId="85" xfId="0" applyFont="1" applyBorder="1" applyAlignment="1">
      <alignment horizontal="right" vertical="center"/>
    </xf>
    <xf numFmtId="0" fontId="6" fillId="0" borderId="98" xfId="0" applyFont="1" applyBorder="1"/>
    <xf numFmtId="0" fontId="6" fillId="0" borderId="47" xfId="0" applyFont="1" applyBorder="1"/>
    <xf numFmtId="0" fontId="6" fillId="0" borderId="94" xfId="0" applyFont="1" applyBorder="1"/>
    <xf numFmtId="0" fontId="6" fillId="0" borderId="63" xfId="0" applyFont="1" applyBorder="1"/>
    <xf numFmtId="179" fontId="6" fillId="0" borderId="62" xfId="0" applyNumberFormat="1" applyFont="1" applyBorder="1"/>
    <xf numFmtId="0" fontId="3" fillId="0" borderId="0" xfId="0" applyFont="1" applyAlignment="1">
      <alignment horizontal="left"/>
    </xf>
    <xf numFmtId="0" fontId="22" fillId="0" borderId="13" xfId="0" applyFont="1" applyBorder="1"/>
    <xf numFmtId="0" fontId="6" fillId="0" borderId="46" xfId="0" applyFont="1" applyBorder="1"/>
    <xf numFmtId="0" fontId="6" fillId="0" borderId="45" xfId="0" applyFont="1" applyBorder="1"/>
    <xf numFmtId="178" fontId="19" fillId="0" borderId="66" xfId="0" applyNumberFormat="1" applyFont="1" applyBorder="1"/>
    <xf numFmtId="178" fontId="6" fillId="0" borderId="64" xfId="0" applyNumberFormat="1" applyFont="1" applyBorder="1"/>
    <xf numFmtId="178" fontId="19" fillId="0" borderId="95" xfId="0" applyNumberFormat="1" applyFont="1" applyBorder="1"/>
    <xf numFmtId="179" fontId="6" fillId="0" borderId="21" xfId="0" applyNumberFormat="1" applyFont="1" applyBorder="1"/>
    <xf numFmtId="0" fontId="11" fillId="0" borderId="122" xfId="0" applyFont="1" applyBorder="1"/>
    <xf numFmtId="0" fontId="5" fillId="0" borderId="123" xfId="0" applyFont="1" applyBorder="1"/>
    <xf numFmtId="0" fontId="5" fillId="0" borderId="124" xfId="0" applyFont="1" applyBorder="1"/>
    <xf numFmtId="0" fontId="12" fillId="0" borderId="125" xfId="0" applyFont="1" applyBorder="1"/>
    <xf numFmtId="0" fontId="12" fillId="0" borderId="126" xfId="0" applyFont="1" applyBorder="1" applyProtection="1">
      <protection locked="0"/>
    </xf>
    <xf numFmtId="179" fontId="6" fillId="0" borderId="75" xfId="0" applyNumberFormat="1" applyFont="1" applyBorder="1"/>
    <xf numFmtId="0" fontId="13" fillId="0" borderId="98" xfId="0" applyFont="1" applyBorder="1" applyAlignment="1" applyProtection="1">
      <alignment horizontal="center" vertical="center"/>
      <protection locked="0"/>
    </xf>
    <xf numFmtId="0" fontId="6" fillId="0" borderId="35" xfId="0" applyFont="1" applyBorder="1"/>
    <xf numFmtId="0" fontId="6" fillId="0" borderId="34" xfId="0" applyFont="1" applyBorder="1"/>
    <xf numFmtId="0" fontId="5" fillId="0" borderId="127" xfId="0" applyFont="1" applyBorder="1" applyAlignment="1">
      <alignment horizontal="center"/>
    </xf>
    <xf numFmtId="0" fontId="6" fillId="0" borderId="128" xfId="0" applyFont="1" applyBorder="1"/>
    <xf numFmtId="0" fontId="6" fillId="0" borderId="5" xfId="0" applyFont="1" applyBorder="1"/>
    <xf numFmtId="0" fontId="6" fillId="0" borderId="129" xfId="0" applyFont="1" applyBorder="1"/>
    <xf numFmtId="0" fontId="5" fillId="0" borderId="45" xfId="0" applyFont="1" applyBorder="1" applyAlignment="1">
      <alignment horizontal="center"/>
    </xf>
    <xf numFmtId="0" fontId="6" fillId="0" borderId="32" xfId="0" applyFont="1" applyBorder="1"/>
    <xf numFmtId="0" fontId="20" fillId="0" borderId="63" xfId="0" applyFont="1" applyBorder="1"/>
    <xf numFmtId="0" fontId="6" fillId="0" borderId="130" xfId="0" applyFont="1" applyBorder="1"/>
    <xf numFmtId="0" fontId="6" fillId="0" borderId="131" xfId="0" applyFont="1" applyBorder="1"/>
    <xf numFmtId="0" fontId="5" fillId="0" borderId="132" xfId="0" applyFont="1" applyBorder="1" applyAlignment="1">
      <alignment horizontal="center"/>
    </xf>
    <xf numFmtId="0" fontId="5" fillId="0" borderId="81" xfId="0" applyFont="1" applyBorder="1"/>
    <xf numFmtId="0" fontId="6" fillId="0" borderId="133" xfId="0" applyFont="1" applyBorder="1"/>
    <xf numFmtId="0" fontId="6" fillId="0" borderId="19" xfId="0" applyFont="1" applyBorder="1"/>
    <xf numFmtId="0" fontId="22" fillId="0" borderId="81" xfId="0" applyFont="1" applyBorder="1"/>
    <xf numFmtId="0" fontId="6" fillId="0" borderId="134" xfId="0" applyFont="1" applyBorder="1"/>
    <xf numFmtId="0" fontId="6" fillId="0" borderId="135" xfId="0" applyFont="1" applyBorder="1"/>
    <xf numFmtId="0" fontId="6" fillId="0" borderId="136" xfId="0" applyFont="1" applyBorder="1"/>
    <xf numFmtId="0" fontId="5" fillId="0" borderId="137" xfId="0" applyFont="1" applyBorder="1" applyAlignment="1">
      <alignment horizontal="center"/>
    </xf>
    <xf numFmtId="0" fontId="6" fillId="0" borderId="138" xfId="0" applyFont="1" applyBorder="1"/>
    <xf numFmtId="0" fontId="6" fillId="0" borderId="21" xfId="0" applyFont="1" applyBorder="1"/>
    <xf numFmtId="0" fontId="6" fillId="0" borderId="139" xfId="0" applyFont="1" applyBorder="1"/>
    <xf numFmtId="0" fontId="6" fillId="0" borderId="140" xfId="0" applyFont="1" applyBorder="1"/>
    <xf numFmtId="0" fontId="7" fillId="0" borderId="35" xfId="0" applyFont="1" applyBorder="1"/>
    <xf numFmtId="0" fontId="6" fillId="0" borderId="141" xfId="0" applyFont="1" applyBorder="1"/>
    <xf numFmtId="0" fontId="7" fillId="0" borderId="81" xfId="0" applyFont="1" applyBorder="1"/>
    <xf numFmtId="0" fontId="5" fillId="0" borderId="142" xfId="0" applyFont="1" applyBorder="1" applyAlignment="1">
      <alignment horizontal="center"/>
    </xf>
    <xf numFmtId="0" fontId="6" fillId="0" borderId="81" xfId="0" applyFont="1" applyBorder="1"/>
    <xf numFmtId="0" fontId="5" fillId="0" borderId="14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0" fillId="0" borderId="9" xfId="0" applyFont="1" applyBorder="1"/>
    <xf numFmtId="0" fontId="5" fillId="0" borderId="9" xfId="0" applyFont="1" applyBorder="1"/>
    <xf numFmtId="0" fontId="22" fillId="0" borderId="63" xfId="0" applyFont="1" applyBorder="1"/>
    <xf numFmtId="0" fontId="7" fillId="0" borderId="62" xfId="0" applyFont="1" applyBorder="1"/>
    <xf numFmtId="0" fontId="5" fillId="0" borderId="61" xfId="0" applyFont="1" applyBorder="1" applyAlignment="1">
      <alignment horizontal="center"/>
    </xf>
    <xf numFmtId="0" fontId="6" fillId="0" borderId="137" xfId="0" applyFont="1" applyBorder="1" applyAlignment="1">
      <alignment horizontal="center"/>
    </xf>
    <xf numFmtId="0" fontId="6" fillId="0" borderId="144" xfId="0" applyFont="1" applyBorder="1" applyAlignment="1">
      <alignment horizontal="center" vertical="center"/>
    </xf>
    <xf numFmtId="0" fontId="6" fillId="0" borderId="137" xfId="0" applyFont="1" applyBorder="1" applyAlignment="1">
      <alignment horizontal="right"/>
    </xf>
    <xf numFmtId="0" fontId="6" fillId="0" borderId="62" xfId="0" applyFont="1" applyBorder="1" applyAlignment="1">
      <alignment horizontal="right"/>
    </xf>
    <xf numFmtId="0" fontId="6" fillId="0" borderId="132" xfId="0" applyFont="1" applyBorder="1" applyAlignment="1">
      <alignment horizontal="center"/>
    </xf>
    <xf numFmtId="0" fontId="23" fillId="0" borderId="81" xfId="0" applyFont="1" applyBorder="1"/>
    <xf numFmtId="0" fontId="20" fillId="0" borderId="62" xfId="0" applyFont="1" applyBorder="1"/>
    <xf numFmtId="0" fontId="6" fillId="0" borderId="127" xfId="0" applyFont="1" applyBorder="1" applyAlignment="1">
      <alignment horizontal="center"/>
    </xf>
    <xf numFmtId="0" fontId="21" fillId="0" borderId="81" xfId="0" applyFont="1" applyBorder="1"/>
    <xf numFmtId="0" fontId="21" fillId="0" borderId="13" xfId="0" applyFont="1" applyBorder="1"/>
    <xf numFmtId="0" fontId="6" fillId="0" borderId="127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178" fontId="19" fillId="0" borderId="64" xfId="0" applyNumberFormat="1" applyFont="1" applyBorder="1"/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未定義" xfId="1" xr:uid="{00000000-0005-0000-0000-000001000000}"/>
  </cellStyles>
  <dxfs count="22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condense val="0"/>
        <extend val="0"/>
        <color indexed="10"/>
      </font>
    </dxf>
    <dxf>
      <font>
        <color rgb="FFFF000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47"/>
  <sheetViews>
    <sheetView tabSelected="1" defaultGridColor="0" colorId="22" zoomScale="70" zoomScaleNormal="70" workbookViewId="0">
      <selection activeCell="CL14" sqref="CL14"/>
    </sheetView>
  </sheetViews>
  <sheetFormatPr defaultColWidth="11.08203125" defaultRowHeight="19.2" x14ac:dyDescent="0.25"/>
  <cols>
    <col min="1" max="1" width="11.5" customWidth="1"/>
    <col min="2" max="11" width="4.33203125" hidden="1" customWidth="1"/>
    <col min="12" max="12" width="4.33203125" style="1" hidden="1" customWidth="1"/>
    <col min="13" max="13" width="5.1640625" hidden="1" customWidth="1"/>
    <col min="14" max="16" width="4.33203125" hidden="1" customWidth="1"/>
    <col min="17" max="20" width="4.4140625" hidden="1" customWidth="1"/>
    <col min="21" max="31" width="4.6640625" hidden="1" customWidth="1"/>
    <col min="32" max="32" width="4.4140625" hidden="1" customWidth="1"/>
    <col min="33" max="35" width="4.6640625" hidden="1" customWidth="1"/>
    <col min="36" max="36" width="4.83203125" hidden="1" customWidth="1"/>
    <col min="37" max="41" width="4.6640625" hidden="1" customWidth="1"/>
    <col min="42" max="42" width="4.83203125" style="1" hidden="1" customWidth="1"/>
    <col min="43" max="51" width="4.6640625" hidden="1" customWidth="1"/>
    <col min="52" max="62" width="4.6640625" customWidth="1"/>
    <col min="63" max="63" width="5.58203125" customWidth="1"/>
    <col min="64" max="64" width="4.5" hidden="1" customWidth="1"/>
    <col min="65" max="65" width="5.08203125" hidden="1" customWidth="1"/>
    <col min="66" max="66" width="4.83203125" customWidth="1"/>
    <col min="67" max="67" width="4.58203125" customWidth="1"/>
    <col min="68" max="68" width="7" customWidth="1"/>
    <col min="69" max="69" width="5.6640625" customWidth="1"/>
    <col min="70" max="70" width="9" style="2" customWidth="1"/>
    <col min="71" max="71" width="5.08203125" customWidth="1"/>
    <col min="72" max="72" width="5.1640625" style="3" customWidth="1"/>
    <col min="73" max="73" width="5.08203125" customWidth="1"/>
    <col min="74" max="74" width="6.5" customWidth="1"/>
    <col min="75" max="75" width="5.9140625" customWidth="1"/>
    <col min="76" max="76" width="4.58203125" customWidth="1"/>
    <col min="77" max="77" width="4.6640625" customWidth="1"/>
    <col min="78" max="78" width="4.83203125" customWidth="1"/>
    <col min="79" max="79" width="0.5" customWidth="1"/>
    <col min="80" max="80" width="5.33203125" customWidth="1"/>
    <col min="81" max="81" width="0.4140625" customWidth="1"/>
    <col min="82" max="82" width="9" style="4" customWidth="1"/>
    <col min="83" max="83" width="4.83203125" customWidth="1"/>
    <col min="84" max="84" width="4.9140625" customWidth="1"/>
    <col min="85" max="85" width="4.75" customWidth="1"/>
    <col min="86" max="86" width="5.58203125" customWidth="1"/>
    <col min="87" max="87" width="7.08203125" customWidth="1"/>
    <col min="88" max="88" width="5.58203125" customWidth="1"/>
  </cols>
  <sheetData>
    <row r="1" spans="1:88" ht="33" x14ac:dyDescent="0.4">
      <c r="A1" s="5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11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95"/>
      <c r="BS1" s="6"/>
      <c r="BT1" s="96"/>
      <c r="BU1" s="6"/>
      <c r="BV1" s="6"/>
      <c r="BW1" s="6"/>
      <c r="BX1" s="6"/>
      <c r="BY1" s="6"/>
      <c r="BZ1" s="6"/>
      <c r="CA1" s="6"/>
      <c r="CB1" s="142"/>
      <c r="CC1" s="142"/>
      <c r="CD1" s="192"/>
      <c r="CE1" s="193"/>
      <c r="CF1" s="194"/>
      <c r="CG1" s="194"/>
      <c r="CH1" s="194"/>
      <c r="CI1" s="194"/>
      <c r="CJ1" s="193"/>
    </row>
    <row r="2" spans="1:88" ht="21" customHeight="1" x14ac:dyDescent="0.25">
      <c r="A2" s="7" t="s">
        <v>102</v>
      </c>
      <c r="B2" s="8" t="s">
        <v>106</v>
      </c>
      <c r="C2" s="9"/>
      <c r="D2" s="9"/>
      <c r="E2" s="9"/>
      <c r="F2" s="9"/>
      <c r="G2" s="210" t="s">
        <v>107</v>
      </c>
      <c r="H2" s="9"/>
      <c r="I2" s="9"/>
      <c r="J2" s="9"/>
      <c r="K2" s="47"/>
      <c r="L2" s="211" t="s">
        <v>97</v>
      </c>
      <c r="M2" s="48"/>
      <c r="N2" s="9"/>
      <c r="O2" s="9"/>
      <c r="P2" s="9"/>
      <c r="Q2" s="210" t="s">
        <v>103</v>
      </c>
      <c r="R2" s="48"/>
      <c r="S2" s="9"/>
      <c r="T2" s="9"/>
      <c r="U2" s="9"/>
      <c r="V2" s="210" t="s">
        <v>100</v>
      </c>
      <c r="W2" s="9"/>
      <c r="X2" s="9"/>
      <c r="Y2" s="9"/>
      <c r="Z2" s="9"/>
      <c r="AA2" s="210" t="s">
        <v>104</v>
      </c>
      <c r="AB2" s="9"/>
      <c r="AC2" s="48"/>
      <c r="AD2" s="9"/>
      <c r="AE2" s="9"/>
      <c r="AF2" s="210" t="s">
        <v>122</v>
      </c>
      <c r="AG2" s="9"/>
      <c r="AH2" s="48"/>
      <c r="AI2" s="9"/>
      <c r="AJ2" s="9"/>
      <c r="AK2" s="210" t="s">
        <v>123</v>
      </c>
      <c r="AL2" s="48"/>
      <c r="AM2" s="9"/>
      <c r="AN2" s="9"/>
      <c r="AO2" s="9"/>
      <c r="AP2" s="61" t="s">
        <v>124</v>
      </c>
      <c r="AQ2" s="62"/>
      <c r="AR2" s="9"/>
      <c r="AS2" s="9"/>
      <c r="AT2" s="9"/>
      <c r="AU2" s="210" t="s">
        <v>127</v>
      </c>
      <c r="AV2" s="48"/>
      <c r="AW2" s="9"/>
      <c r="AX2" s="9"/>
      <c r="AY2" s="9"/>
      <c r="AZ2" s="210" t="s">
        <v>128</v>
      </c>
      <c r="BA2" s="65"/>
      <c r="BB2" s="65"/>
      <c r="BC2" s="65"/>
      <c r="BD2" s="66"/>
      <c r="BE2" s="212" t="s">
        <v>98</v>
      </c>
      <c r="BF2" s="65"/>
      <c r="BG2" s="65"/>
      <c r="BH2" s="65"/>
      <c r="BI2" s="65"/>
      <c r="BJ2" s="73"/>
      <c r="BK2" s="9"/>
      <c r="BL2" s="9"/>
      <c r="BM2" s="9"/>
      <c r="BN2" s="9"/>
      <c r="BO2" s="9"/>
      <c r="BP2" s="97"/>
      <c r="BQ2" s="225" t="s">
        <v>0</v>
      </c>
      <c r="BR2" s="98"/>
      <c r="BS2" s="97"/>
      <c r="BT2" s="226"/>
      <c r="BU2" s="97"/>
      <c r="BV2" s="97"/>
      <c r="BW2" s="97"/>
      <c r="BX2" s="9"/>
      <c r="BY2" s="9"/>
      <c r="BZ2" s="9"/>
      <c r="CA2" s="9"/>
      <c r="CB2" s="143" t="s">
        <v>1</v>
      </c>
      <c r="CC2" s="195"/>
      <c r="CD2" s="196"/>
      <c r="CE2" s="197"/>
      <c r="CF2" s="197"/>
      <c r="CG2" s="197"/>
      <c r="CH2" s="197"/>
      <c r="CI2" s="197"/>
      <c r="CJ2" s="197"/>
    </row>
    <row r="3" spans="1:88" ht="21" customHeight="1" thickBot="1" x14ac:dyDescent="0.2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3" t="s">
        <v>3</v>
      </c>
      <c r="M3" s="12" t="s">
        <v>4</v>
      </c>
      <c r="N3" s="12" t="s">
        <v>5</v>
      </c>
      <c r="O3" s="12" t="s">
        <v>6</v>
      </c>
      <c r="P3" s="12" t="s">
        <v>7</v>
      </c>
      <c r="Q3" s="13" t="s">
        <v>3</v>
      </c>
      <c r="R3" s="12" t="s">
        <v>4</v>
      </c>
      <c r="S3" s="12" t="s">
        <v>5</v>
      </c>
      <c r="T3" s="12" t="s">
        <v>6</v>
      </c>
      <c r="U3" s="12" t="s">
        <v>7</v>
      </c>
      <c r="V3" s="13" t="s">
        <v>3</v>
      </c>
      <c r="W3" s="12" t="s">
        <v>4</v>
      </c>
      <c r="X3" s="12" t="s">
        <v>5</v>
      </c>
      <c r="Y3" s="12" t="s">
        <v>6</v>
      </c>
      <c r="Z3" s="12" t="s">
        <v>7</v>
      </c>
      <c r="AA3" s="13" t="s">
        <v>3</v>
      </c>
      <c r="AB3" s="12" t="s">
        <v>4</v>
      </c>
      <c r="AC3" s="12" t="s">
        <v>5</v>
      </c>
      <c r="AD3" s="12" t="s">
        <v>6</v>
      </c>
      <c r="AE3" s="12" t="s">
        <v>7</v>
      </c>
      <c r="AF3" s="13" t="s">
        <v>3</v>
      </c>
      <c r="AG3" s="12" t="s">
        <v>4</v>
      </c>
      <c r="AH3" s="12" t="s">
        <v>5</v>
      </c>
      <c r="AI3" s="12" t="s">
        <v>6</v>
      </c>
      <c r="AJ3" s="12" t="s">
        <v>7</v>
      </c>
      <c r="AK3" s="13" t="s">
        <v>3</v>
      </c>
      <c r="AL3" s="12" t="s">
        <v>4</v>
      </c>
      <c r="AM3" s="12" t="s">
        <v>5</v>
      </c>
      <c r="AN3" s="12" t="s">
        <v>6</v>
      </c>
      <c r="AO3" s="12" t="s">
        <v>7</v>
      </c>
      <c r="AP3" s="13" t="s">
        <v>3</v>
      </c>
      <c r="AQ3" s="63" t="s">
        <v>4</v>
      </c>
      <c r="AR3" s="12" t="s">
        <v>5</v>
      </c>
      <c r="AS3" s="12" t="s">
        <v>6</v>
      </c>
      <c r="AT3" s="12" t="s">
        <v>7</v>
      </c>
      <c r="AU3" s="13" t="s">
        <v>3</v>
      </c>
      <c r="AV3" s="12" t="s">
        <v>4</v>
      </c>
      <c r="AW3" s="12" t="s">
        <v>5</v>
      </c>
      <c r="AX3" s="12" t="s">
        <v>6</v>
      </c>
      <c r="AY3" s="12" t="s">
        <v>7</v>
      </c>
      <c r="AZ3" s="13" t="s">
        <v>3</v>
      </c>
      <c r="BA3" s="12" t="s">
        <v>4</v>
      </c>
      <c r="BB3" s="12" t="s">
        <v>5</v>
      </c>
      <c r="BC3" s="12" t="s">
        <v>6</v>
      </c>
      <c r="BD3" s="67" t="s">
        <v>7</v>
      </c>
      <c r="BE3" s="11" t="s">
        <v>3</v>
      </c>
      <c r="BF3" s="12" t="s">
        <v>4</v>
      </c>
      <c r="BG3" s="12" t="s">
        <v>5</v>
      </c>
      <c r="BH3" s="12" t="s">
        <v>6</v>
      </c>
      <c r="BI3" s="12" t="s">
        <v>7</v>
      </c>
      <c r="BJ3" s="74" t="s">
        <v>8</v>
      </c>
      <c r="BK3" s="75" t="s">
        <v>9</v>
      </c>
      <c r="BL3" s="11" t="s">
        <v>10</v>
      </c>
      <c r="BM3" s="12" t="s">
        <v>10</v>
      </c>
      <c r="BN3" s="99" t="s">
        <v>10</v>
      </c>
      <c r="BO3" s="11" t="s">
        <v>11</v>
      </c>
      <c r="BP3" s="227" t="s">
        <v>12</v>
      </c>
      <c r="BQ3" s="228" t="s">
        <v>13</v>
      </c>
      <c r="BR3" s="229" t="s">
        <v>12</v>
      </c>
      <c r="BS3" s="228" t="s">
        <v>8</v>
      </c>
      <c r="BT3" s="230" t="s">
        <v>14</v>
      </c>
      <c r="BU3" s="231" t="s">
        <v>15</v>
      </c>
      <c r="BV3" s="232" t="s">
        <v>14</v>
      </c>
      <c r="BW3" s="233" t="s">
        <v>16</v>
      </c>
      <c r="BX3" s="11" t="s">
        <v>17</v>
      </c>
      <c r="BY3" s="12" t="s">
        <v>18</v>
      </c>
      <c r="BZ3" s="12" t="s">
        <v>18</v>
      </c>
      <c r="CA3" s="6"/>
      <c r="CB3" s="144" t="s">
        <v>19</v>
      </c>
      <c r="CC3" s="195"/>
      <c r="CD3" s="196"/>
      <c r="CE3" s="197"/>
      <c r="CF3" s="197"/>
      <c r="CG3" s="197"/>
      <c r="CH3" s="197"/>
      <c r="CI3" s="197"/>
      <c r="CJ3" s="197"/>
    </row>
    <row r="4" spans="1:88" ht="21" customHeight="1" x14ac:dyDescent="0.2">
      <c r="A4" s="14" t="s">
        <v>121</v>
      </c>
      <c r="B4" s="6"/>
      <c r="C4" s="15"/>
      <c r="D4" s="12" t="s">
        <v>20</v>
      </c>
      <c r="E4" s="12" t="s">
        <v>21</v>
      </c>
      <c r="F4" s="12" t="s">
        <v>22</v>
      </c>
      <c r="G4" s="16"/>
      <c r="H4" s="15"/>
      <c r="I4" s="12" t="s">
        <v>20</v>
      </c>
      <c r="J4" s="12" t="s">
        <v>21</v>
      </c>
      <c r="K4" s="12" t="s">
        <v>22</v>
      </c>
      <c r="L4" s="13"/>
      <c r="M4" s="15"/>
      <c r="N4" s="12" t="s">
        <v>20</v>
      </c>
      <c r="O4" s="12" t="s">
        <v>21</v>
      </c>
      <c r="P4" s="12" t="s">
        <v>22</v>
      </c>
      <c r="Q4" s="16"/>
      <c r="R4" s="15"/>
      <c r="S4" s="12" t="s">
        <v>20</v>
      </c>
      <c r="T4" s="12" t="s">
        <v>21</v>
      </c>
      <c r="U4" s="12" t="s">
        <v>22</v>
      </c>
      <c r="V4" s="16"/>
      <c r="W4" s="15"/>
      <c r="X4" s="12" t="s">
        <v>20</v>
      </c>
      <c r="Y4" s="12" t="s">
        <v>21</v>
      </c>
      <c r="Z4" s="12" t="s">
        <v>22</v>
      </c>
      <c r="AA4" s="16"/>
      <c r="AB4" s="15"/>
      <c r="AC4" s="12" t="s">
        <v>20</v>
      </c>
      <c r="AD4" s="12" t="s">
        <v>21</v>
      </c>
      <c r="AE4" s="12" t="s">
        <v>22</v>
      </c>
      <c r="AF4" s="16"/>
      <c r="AG4" s="15"/>
      <c r="AH4" s="12" t="s">
        <v>20</v>
      </c>
      <c r="AI4" s="12" t="s">
        <v>21</v>
      </c>
      <c r="AJ4" s="12" t="s">
        <v>22</v>
      </c>
      <c r="AK4" s="16"/>
      <c r="AL4" s="15"/>
      <c r="AM4" s="12" t="s">
        <v>20</v>
      </c>
      <c r="AN4" s="12" t="s">
        <v>21</v>
      </c>
      <c r="AO4" s="12" t="s">
        <v>22</v>
      </c>
      <c r="AP4" s="13"/>
      <c r="AQ4" s="15"/>
      <c r="AR4" s="12" t="s">
        <v>20</v>
      </c>
      <c r="AS4" s="12" t="s">
        <v>21</v>
      </c>
      <c r="AT4" s="12" t="s">
        <v>22</v>
      </c>
      <c r="AU4" s="16"/>
      <c r="AV4" s="15"/>
      <c r="AW4" s="12" t="s">
        <v>20</v>
      </c>
      <c r="AX4" s="12" t="s">
        <v>21</v>
      </c>
      <c r="AY4" s="12" t="s">
        <v>22</v>
      </c>
      <c r="AZ4" s="13"/>
      <c r="BA4" s="12"/>
      <c r="BB4" s="12" t="s">
        <v>20</v>
      </c>
      <c r="BC4" s="12" t="s">
        <v>21</v>
      </c>
      <c r="BD4" s="67" t="s">
        <v>22</v>
      </c>
      <c r="BE4" s="11"/>
      <c r="BF4" s="12"/>
      <c r="BG4" s="12" t="s">
        <v>20</v>
      </c>
      <c r="BH4" s="12" t="s">
        <v>21</v>
      </c>
      <c r="BI4" s="12" t="s">
        <v>22</v>
      </c>
      <c r="BJ4" s="76"/>
      <c r="BK4" s="76"/>
      <c r="BL4" s="12" t="s">
        <v>17</v>
      </c>
      <c r="BM4" s="12" t="s">
        <v>17</v>
      </c>
      <c r="BN4" s="12" t="s">
        <v>17</v>
      </c>
      <c r="BO4" s="15"/>
      <c r="BP4" s="101"/>
      <c r="BQ4" s="102"/>
      <c r="BR4" s="103" t="s">
        <v>23</v>
      </c>
      <c r="BS4" s="6"/>
      <c r="BT4" s="100" t="s">
        <v>12</v>
      </c>
      <c r="BU4" s="15"/>
      <c r="BV4" s="100" t="s">
        <v>12</v>
      </c>
      <c r="BW4" s="145"/>
      <c r="BX4" s="6"/>
      <c r="BY4" s="15"/>
      <c r="BZ4" s="12" t="s">
        <v>8</v>
      </c>
      <c r="CA4" s="6"/>
      <c r="CB4" s="144" t="s">
        <v>5</v>
      </c>
      <c r="CC4" s="195"/>
      <c r="CD4" s="196"/>
      <c r="CE4" s="198" t="s">
        <v>24</v>
      </c>
      <c r="CF4" s="199" t="s">
        <v>25</v>
      </c>
      <c r="CG4" s="221" t="s">
        <v>26</v>
      </c>
      <c r="CH4" s="222" t="s">
        <v>27</v>
      </c>
      <c r="CI4" s="197"/>
      <c r="CJ4" s="197"/>
    </row>
    <row r="5" spans="1:88" ht="21" customHeight="1" thickBot="1" x14ac:dyDescent="0.25">
      <c r="A5" s="17" t="s">
        <v>109</v>
      </c>
      <c r="B5" s="18" t="s">
        <v>28</v>
      </c>
      <c r="C5" s="19" t="s">
        <v>29</v>
      </c>
      <c r="D5" s="19" t="s">
        <v>30</v>
      </c>
      <c r="E5" s="19" t="s">
        <v>31</v>
      </c>
      <c r="F5" s="19" t="s">
        <v>32</v>
      </c>
      <c r="G5" s="20" t="s">
        <v>28</v>
      </c>
      <c r="H5" s="19" t="s">
        <v>29</v>
      </c>
      <c r="I5" s="19" t="s">
        <v>30</v>
      </c>
      <c r="J5" s="19" t="s">
        <v>31</v>
      </c>
      <c r="K5" s="19" t="s">
        <v>32</v>
      </c>
      <c r="L5" s="20" t="s">
        <v>28</v>
      </c>
      <c r="M5" s="19" t="s">
        <v>29</v>
      </c>
      <c r="N5" s="19" t="s">
        <v>30</v>
      </c>
      <c r="O5" s="19" t="s">
        <v>31</v>
      </c>
      <c r="P5" s="19" t="s">
        <v>32</v>
      </c>
      <c r="Q5" s="20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20" t="s">
        <v>28</v>
      </c>
      <c r="W5" s="19" t="s">
        <v>29</v>
      </c>
      <c r="X5" s="19" t="s">
        <v>30</v>
      </c>
      <c r="Y5" s="19" t="s">
        <v>31</v>
      </c>
      <c r="Z5" s="19" t="s">
        <v>32</v>
      </c>
      <c r="AA5" s="20" t="s">
        <v>28</v>
      </c>
      <c r="AB5" s="19" t="s">
        <v>29</v>
      </c>
      <c r="AC5" s="19" t="s">
        <v>30</v>
      </c>
      <c r="AD5" s="19" t="s">
        <v>31</v>
      </c>
      <c r="AE5" s="19" t="s">
        <v>32</v>
      </c>
      <c r="AF5" s="20" t="s">
        <v>28</v>
      </c>
      <c r="AG5" s="19" t="s">
        <v>29</v>
      </c>
      <c r="AH5" s="19" t="s">
        <v>30</v>
      </c>
      <c r="AI5" s="19" t="s">
        <v>31</v>
      </c>
      <c r="AJ5" s="19" t="s">
        <v>32</v>
      </c>
      <c r="AK5" s="20" t="s">
        <v>28</v>
      </c>
      <c r="AL5" s="19" t="s">
        <v>29</v>
      </c>
      <c r="AM5" s="19" t="s">
        <v>30</v>
      </c>
      <c r="AN5" s="19" t="s">
        <v>31</v>
      </c>
      <c r="AO5" s="19" t="s">
        <v>32</v>
      </c>
      <c r="AP5" s="20" t="s">
        <v>28</v>
      </c>
      <c r="AQ5" s="19" t="s">
        <v>29</v>
      </c>
      <c r="AR5" s="19" t="s">
        <v>30</v>
      </c>
      <c r="AS5" s="19" t="s">
        <v>31</v>
      </c>
      <c r="AT5" s="19" t="s">
        <v>32</v>
      </c>
      <c r="AU5" s="20" t="s">
        <v>28</v>
      </c>
      <c r="AV5" s="19" t="s">
        <v>29</v>
      </c>
      <c r="AW5" s="19" t="s">
        <v>30</v>
      </c>
      <c r="AX5" s="19" t="s">
        <v>31</v>
      </c>
      <c r="AY5" s="19" t="s">
        <v>32</v>
      </c>
      <c r="AZ5" s="20" t="s">
        <v>28</v>
      </c>
      <c r="BA5" s="213" t="s">
        <v>29</v>
      </c>
      <c r="BB5" s="19" t="s">
        <v>30</v>
      </c>
      <c r="BC5" s="19" t="s">
        <v>31</v>
      </c>
      <c r="BD5" s="68" t="s">
        <v>32</v>
      </c>
      <c r="BE5" s="18" t="s">
        <v>28</v>
      </c>
      <c r="BF5" s="19" t="s">
        <v>29</v>
      </c>
      <c r="BG5" s="19" t="s">
        <v>30</v>
      </c>
      <c r="BH5" s="19" t="s">
        <v>31</v>
      </c>
      <c r="BI5" s="19" t="s">
        <v>32</v>
      </c>
      <c r="BJ5" s="77" t="s">
        <v>33</v>
      </c>
      <c r="BK5" s="77" t="s">
        <v>34</v>
      </c>
      <c r="BL5" s="19" t="s">
        <v>35</v>
      </c>
      <c r="BM5" s="19" t="s">
        <v>35</v>
      </c>
      <c r="BN5" s="19" t="s">
        <v>35</v>
      </c>
      <c r="BO5" s="19" t="s">
        <v>34</v>
      </c>
      <c r="BP5" s="104" t="s">
        <v>8</v>
      </c>
      <c r="BQ5" s="18" t="s">
        <v>33</v>
      </c>
      <c r="BR5" s="105" t="s">
        <v>36</v>
      </c>
      <c r="BS5" s="18" t="s">
        <v>37</v>
      </c>
      <c r="BT5" s="106" t="s">
        <v>30</v>
      </c>
      <c r="BU5" s="19" t="s">
        <v>33</v>
      </c>
      <c r="BV5" s="106" t="s">
        <v>30</v>
      </c>
      <c r="BW5" s="146" t="s">
        <v>33</v>
      </c>
      <c r="BX5" s="18" t="s">
        <v>34</v>
      </c>
      <c r="BY5" s="19" t="s">
        <v>34</v>
      </c>
      <c r="BZ5" s="19" t="s">
        <v>33</v>
      </c>
      <c r="CA5" s="147"/>
      <c r="CB5" s="148" t="s">
        <v>20</v>
      </c>
      <c r="CC5" s="195"/>
      <c r="CD5" s="196"/>
      <c r="CE5" s="200" t="s">
        <v>34</v>
      </c>
      <c r="CF5" s="201" t="s">
        <v>34</v>
      </c>
      <c r="CG5" s="223" t="s">
        <v>34</v>
      </c>
      <c r="CH5" s="224" t="s">
        <v>34</v>
      </c>
      <c r="CI5" s="193" t="s">
        <v>131</v>
      </c>
      <c r="CJ5" s="197"/>
    </row>
    <row r="6" spans="1:88" ht="21.9" customHeight="1" x14ac:dyDescent="0.3">
      <c r="A6" s="21" t="s">
        <v>44</v>
      </c>
      <c r="B6" s="22">
        <v>1</v>
      </c>
      <c r="C6" s="23">
        <v>31</v>
      </c>
      <c r="D6" s="23">
        <v>5</v>
      </c>
      <c r="E6" s="23">
        <v>2</v>
      </c>
      <c r="F6" s="24">
        <f>D6+E6</f>
        <v>7</v>
      </c>
      <c r="G6" s="22">
        <v>8</v>
      </c>
      <c r="H6" s="23">
        <v>29</v>
      </c>
      <c r="I6" s="23">
        <v>1</v>
      </c>
      <c r="J6" s="23">
        <v>5</v>
      </c>
      <c r="K6" s="24">
        <f>I6+J6</f>
        <v>6</v>
      </c>
      <c r="L6" s="22">
        <v>6</v>
      </c>
      <c r="M6" s="23">
        <v>65</v>
      </c>
      <c r="N6" s="23">
        <v>1</v>
      </c>
      <c r="O6" s="23">
        <v>1</v>
      </c>
      <c r="P6" s="49">
        <f>N6+O6</f>
        <v>2</v>
      </c>
      <c r="Q6" s="22">
        <v>1</v>
      </c>
      <c r="R6" s="23">
        <v>40</v>
      </c>
      <c r="S6" s="23">
        <v>5</v>
      </c>
      <c r="T6" s="23">
        <v>1</v>
      </c>
      <c r="U6" s="49">
        <f>S6+T6</f>
        <v>6</v>
      </c>
      <c r="V6" s="22">
        <v>1</v>
      </c>
      <c r="W6" s="23">
        <v>33</v>
      </c>
      <c r="X6" s="23">
        <v>5</v>
      </c>
      <c r="Y6" s="23">
        <v>11</v>
      </c>
      <c r="Z6" s="49">
        <f>X6+Y6</f>
        <v>16</v>
      </c>
      <c r="AA6" s="22" t="s">
        <v>108</v>
      </c>
      <c r="AB6" s="23"/>
      <c r="AC6" s="23">
        <v>2</v>
      </c>
      <c r="AD6" s="23">
        <v>5</v>
      </c>
      <c r="AE6" s="49">
        <f>AC6+AD6</f>
        <v>7</v>
      </c>
      <c r="AF6" s="22">
        <v>3</v>
      </c>
      <c r="AG6" s="23">
        <v>40</v>
      </c>
      <c r="AH6" s="23">
        <v>3</v>
      </c>
      <c r="AI6" s="23">
        <v>13</v>
      </c>
      <c r="AJ6" s="49">
        <f>AH6+AI6</f>
        <v>16</v>
      </c>
      <c r="AK6" s="22" t="s">
        <v>108</v>
      </c>
      <c r="AL6" s="23"/>
      <c r="AM6" s="23">
        <v>2</v>
      </c>
      <c r="AN6" s="23">
        <v>7</v>
      </c>
      <c r="AO6" s="49">
        <f>AM6+AN6</f>
        <v>9</v>
      </c>
      <c r="AP6" s="22" t="s">
        <v>110</v>
      </c>
      <c r="AQ6" s="23">
        <v>95</v>
      </c>
      <c r="AR6" s="23">
        <v>0</v>
      </c>
      <c r="AS6" s="23">
        <v>12</v>
      </c>
      <c r="AT6" s="49">
        <f>AR6+AS6</f>
        <v>12</v>
      </c>
      <c r="AU6" s="22" t="s">
        <v>108</v>
      </c>
      <c r="AV6" s="23"/>
      <c r="AW6" s="23">
        <v>2</v>
      </c>
      <c r="AX6" s="23">
        <v>8</v>
      </c>
      <c r="AY6" s="49">
        <f>AW6+AX6</f>
        <v>10</v>
      </c>
      <c r="AZ6" s="22">
        <v>3</v>
      </c>
      <c r="BA6" s="23">
        <v>35</v>
      </c>
      <c r="BB6" s="23">
        <v>3</v>
      </c>
      <c r="BC6" s="23">
        <v>12</v>
      </c>
      <c r="BD6" s="58">
        <f>BB6+BC6</f>
        <v>15</v>
      </c>
      <c r="BE6" s="22" t="s">
        <v>108</v>
      </c>
      <c r="BF6" s="23"/>
      <c r="BG6" s="23">
        <v>2</v>
      </c>
      <c r="BH6" s="23">
        <v>8</v>
      </c>
      <c r="BI6" s="49">
        <f>BG6+BH6</f>
        <v>10</v>
      </c>
      <c r="BJ6" s="78">
        <f>IF(OR(B6="F",B6="R"),0,B6)+IF(OR(G6="F",G6="R"),0,G6)+IF(OR(L6="F",L6="R"),0,L6)+IF(OR(Q6="F",Q6="R"),0,Q6)+IF(OR(V6="F",V6="R"),0,V6)+IF(OR(AA6="F",AA6="R"),0,AA6)+IF(OR(AF6="F",AF6="R"),0,AF6)+IF(OR(AK6="F",AK6="R"),0,AK6)+IF(OR(AP6="F",AP6="R"),0,AP6)+IF(OR(AU6="F",AU6="R"),0,AU6)+IF(OR(AZ6="F",AZ6="R"),0,AZ6)+IF(OR(BE6="F",BE6="R"),0,BE6)</f>
        <v>23</v>
      </c>
      <c r="BK6" s="78">
        <f>COUNT(B6,G6,L6,Q6,V6,AA6,AF6,AK6,AP6,AU6,AZ6,BE6)+BY6</f>
        <v>8</v>
      </c>
      <c r="BL6" s="49">
        <f>IF(OR(B6="",B6="F"),0,$B$38)+IF(OR(G6="",G6="F"),0,$G$38)+IF(OR(L6="",L6="F"),0,$L$38)+IF(OR(Q6="",Q6="F"),0,$Q$38)+IF(OR(V6="",V6="F"),0,$V$38)+IF(OR(AA6="",AA6="F"),0,$AA$38)+IF(OR(AF6="",AF6="F"),0,$AF$38)</f>
        <v>6</v>
      </c>
      <c r="BM6" s="49">
        <f>IF(OR(AK6="",AK6="F"),0,$AK$38)+IF(OR(AP6="",AP6="F"),0,$AP$38)+IF(OR(AU6="",AU6="F"),0,$AU$38)+IF(OR(AZ6="",AZ6="F"),0,$AZ$38)+IF(OR(BE6="",BE6="F"),0,$BE$38)</f>
        <v>2</v>
      </c>
      <c r="BN6" s="49">
        <f>BL6+BM6</f>
        <v>8</v>
      </c>
      <c r="BO6" s="56">
        <f>BK6+BX6</f>
        <v>12</v>
      </c>
      <c r="BP6" s="214">
        <f>IF(OR(+BK6=0,(+BJ6+BZ6)=0),"  -",(+BJ6+BZ6)/+BK6)</f>
        <v>4.375</v>
      </c>
      <c r="BQ6" s="107">
        <f>C6+H6+M6+R6+W6+AB6+AG6+AL6+AQ6+AV6+BA6+BF6</f>
        <v>368</v>
      </c>
      <c r="BR6" s="108">
        <f>IF(+BN6=0,"  -",(+BQ6)/+BN6)</f>
        <v>46</v>
      </c>
      <c r="BS6" s="88">
        <f>D6+I6+N6+S6+X6+AC6+AH6+AM6+AR6+AW6+BB6+BG6</f>
        <v>31</v>
      </c>
      <c r="BT6" s="109">
        <f>IF(BO6=0," -",BS6/BO6)</f>
        <v>2.5833333333333335</v>
      </c>
      <c r="BU6" s="49">
        <f>E6+J6+O6+T6+Y6+AD6+AI6+AN6+AS6+AX6+BC6+BH6</f>
        <v>85</v>
      </c>
      <c r="BV6" s="109">
        <f>IF(BO6=0," -",BU6/BO6)</f>
        <v>7.083333333333333</v>
      </c>
      <c r="BW6" s="149">
        <f>BS6+BU6</f>
        <v>116</v>
      </c>
      <c r="BX6" s="150">
        <f>IF($B6="F",IF($B6="",0,1),0)+IF($G6="F",IF($G6="",0,1),0)+IF($L6="F",IF($L6="",0,1),0)+IF($Q6="F",IF($Q6="",0,1),0)+IF($V6="F",IF($V6="",0,1),0)+IF($AA6="F",IF($AA6="",0,1),0)+IF($AF6="F",IF($AF6="",0,1),0)+IF($AK6="F",IF($AK6="",0,1),0)+IF($AP6="F",IF($AP6="",0,1),0)+IF($AU6="F",IF($AU6="",0,1),0)+IF($AZ6="F",IF($AZ6="",0,1),0)+IF($BE6="F",IF($BE6="",0,1),0)</f>
        <v>4</v>
      </c>
      <c r="BY6" s="23">
        <f>IF($B6="R",IF($B6="",0,1),0)+IF($G6="R",IF($G6="",0,1),0)+IF($L6="R",IF($L6="",0,1),0)+IF($Q6="R",IF($Q6="",0,1),0)+IF($V6="R",IF($V6="",0,1),0)+IF($AA6="R",IF($AA6="",0,1),0)+IF($AF6="R",IF($AF6="",0,1),0)+IF($AK6="R",IF($AK6="",0,1),0)+IF($AP6="R",IF($AP6="",0,1),0)+IF($AU6="R",IF($AU6="",0,1),0)+IF($AZ6="R",IF($AZ6="",0,1),0)+IF($BE6="R",IF($BE6="",0,1),0)</f>
        <v>1</v>
      </c>
      <c r="BZ6" s="151">
        <f>リタイヤ!$M$6</f>
        <v>12</v>
      </c>
      <c r="CA6" s="152"/>
      <c r="CB6" s="153">
        <v>1</v>
      </c>
      <c r="CC6" s="202"/>
      <c r="CD6" s="203" t="str">
        <f t="shared" ref="CD6:CD26" si="0">A6</f>
        <v>7K2DHF</v>
      </c>
      <c r="CE6" s="205">
        <f>(IF(B6=1,1,0)+IF(G6=1,1,0)+IF(L6=1,1,0)+IF(Q6=1,1,0)+IF(V6=1,1,0)+IF(AA6=1,1,0)+IF(AF6=1,1,0)+IF(AK6=1,1,0)+IF(AP6=1,1,0)+IF(AU6=1,1,0)+IF(AZ6=1,1,0)+IF(BE6=1,1,0))</f>
        <v>3</v>
      </c>
      <c r="CF6" s="205">
        <f>(IF(B6=2,1,0)+IF(G6=2,1,0)+IF(L6=2,1,0)+IF(Q6=2,1,0)+IF(V6=2,1,0)+IF(AA6=2,1,0)+IF(AF6=2,1,0)+IF(AK6=2,1,0)+IF(AP6=2,1,0)+IF(AU6=2,1,0)+IF(AZ6=2,1,0)+IF(BE6=2,1,0))</f>
        <v>0</v>
      </c>
      <c r="CG6" s="204">
        <f t="shared" ref="CG6:CG19" si="1">(IF(B6=3,1,0)+IF(G6=3,1,0)+IF(L6=3,1,0)+IF(Q6=3,1,0)+IF(V6=3,1,0)+IF(AA6=3,1,0)+IF(AF6=3,1,0)+IF(AK6=3,1,0)+IF(AP6=3,1,0)+IF(AU6=3,1,0)+IF(AZ6=3,1,0)+IF(BE6=3,1,0))</f>
        <v>2</v>
      </c>
      <c r="CH6" s="205">
        <f t="shared" ref="CH6:CH19" si="2">(IF(B6=4,1,0)+IF(G6=4,1,0)+IF(L6=4,1,0)+IF(Q6=4,1,0)+IF(V6=4,1,0)+IF(AA6=4,1,0)+IF(AF6=4,1,0)+IF(AK6=4,1,0)+IF(AP6=4,1,0)+IF(AU6=4,1,0)+IF(AZ6=4,1,0)+IF(BE6=4,1,0))</f>
        <v>0</v>
      </c>
      <c r="CI6" s="142" t="s">
        <v>94</v>
      </c>
      <c r="CJ6" s="307" t="s">
        <v>132</v>
      </c>
    </row>
    <row r="7" spans="1:88" ht="21.9" customHeight="1" x14ac:dyDescent="0.3">
      <c r="A7" s="25" t="s">
        <v>39</v>
      </c>
      <c r="B7" s="22">
        <v>2</v>
      </c>
      <c r="C7" s="23">
        <v>32</v>
      </c>
      <c r="D7" s="23">
        <v>4</v>
      </c>
      <c r="E7" s="23">
        <v>6</v>
      </c>
      <c r="F7" s="24">
        <f>D7+E7</f>
        <v>10</v>
      </c>
      <c r="G7" s="22">
        <v>10</v>
      </c>
      <c r="H7" s="23">
        <v>39</v>
      </c>
      <c r="I7" s="23">
        <v>2</v>
      </c>
      <c r="J7" s="23">
        <v>4</v>
      </c>
      <c r="K7" s="24">
        <f>I7+J7</f>
        <v>6</v>
      </c>
      <c r="L7" s="22">
        <v>5</v>
      </c>
      <c r="M7" s="23">
        <v>37</v>
      </c>
      <c r="N7" s="23">
        <v>1</v>
      </c>
      <c r="O7" s="23">
        <v>7</v>
      </c>
      <c r="P7" s="49">
        <f>N7+O7</f>
        <v>8</v>
      </c>
      <c r="Q7" s="22">
        <v>3</v>
      </c>
      <c r="R7" s="23">
        <v>48</v>
      </c>
      <c r="S7" s="23">
        <v>3</v>
      </c>
      <c r="T7" s="23">
        <v>12</v>
      </c>
      <c r="U7" s="49">
        <f>S7+T7</f>
        <v>15</v>
      </c>
      <c r="V7" s="22" t="s">
        <v>118</v>
      </c>
      <c r="W7" s="23"/>
      <c r="X7" s="23">
        <v>2</v>
      </c>
      <c r="Y7" s="23">
        <v>1</v>
      </c>
      <c r="Z7" s="49">
        <f>X7+Y7</f>
        <v>3</v>
      </c>
      <c r="AA7" s="22">
        <v>3</v>
      </c>
      <c r="AB7" s="23">
        <v>58</v>
      </c>
      <c r="AC7" s="23">
        <v>3</v>
      </c>
      <c r="AD7" s="23">
        <v>1</v>
      </c>
      <c r="AE7" s="49">
        <f>AC7+AD7</f>
        <v>4</v>
      </c>
      <c r="AF7" s="22">
        <v>8</v>
      </c>
      <c r="AG7" s="23">
        <v>52</v>
      </c>
      <c r="AH7" s="23">
        <v>1</v>
      </c>
      <c r="AI7" s="23">
        <v>5</v>
      </c>
      <c r="AJ7" s="49">
        <f>AH7+AI7</f>
        <v>6</v>
      </c>
      <c r="AK7" s="22">
        <v>1</v>
      </c>
      <c r="AL7" s="23">
        <v>30</v>
      </c>
      <c r="AM7" s="23">
        <v>5</v>
      </c>
      <c r="AN7" s="23">
        <v>11</v>
      </c>
      <c r="AO7" s="24">
        <f>AM7+AN7</f>
        <v>16</v>
      </c>
      <c r="AP7" s="22">
        <v>1</v>
      </c>
      <c r="AQ7" s="23">
        <v>48</v>
      </c>
      <c r="AR7" s="23">
        <v>5</v>
      </c>
      <c r="AS7" s="23">
        <v>8</v>
      </c>
      <c r="AT7" s="49">
        <f>AR7+AS7</f>
        <v>13</v>
      </c>
      <c r="AU7" s="22">
        <v>6</v>
      </c>
      <c r="AV7" s="23">
        <v>50</v>
      </c>
      <c r="AW7" s="23">
        <v>1</v>
      </c>
      <c r="AX7" s="23">
        <v>4</v>
      </c>
      <c r="AY7" s="49">
        <f>AW7+AX7</f>
        <v>5</v>
      </c>
      <c r="AZ7" s="22">
        <v>1</v>
      </c>
      <c r="BA7" s="23">
        <v>25</v>
      </c>
      <c r="BB7" s="23">
        <v>5</v>
      </c>
      <c r="BC7" s="23">
        <v>11</v>
      </c>
      <c r="BD7" s="58">
        <f>BB7+BC7</f>
        <v>16</v>
      </c>
      <c r="BE7" s="22">
        <v>2</v>
      </c>
      <c r="BF7" s="23">
        <v>39</v>
      </c>
      <c r="BG7" s="23">
        <v>4</v>
      </c>
      <c r="BH7" s="23">
        <v>3</v>
      </c>
      <c r="BI7" s="49">
        <f>BG7+BH7</f>
        <v>7</v>
      </c>
      <c r="BJ7" s="78">
        <f>IF(OR(B7="F",B7="R"),0,B7)+IF(OR(G7="F",G7="R"),0,G7)+IF(OR(L7="F",L7="R"),0,L7)+IF(OR(Q7="F",Q7="R"),0,Q7)+IF(OR(V7="F",V7="R"),0,V7)+IF(OR(AA7="F",AA7="R"),0,AA7)+IF(OR(AF7="F",AF7="R"),0,AF7)+IF(OR(AK7="F",AK7="R"),0,AK7)+IF(OR(AP7="F",AP7="R"),0,AP7)+IF(OR(AU7="F",AU7="R"),0,AU7)+IF(OR(AZ7="F",AZ7="R"),0,AZ7)+IF(OR(BE7="F",BE7="R"),0,BE7)</f>
        <v>42</v>
      </c>
      <c r="BK7" s="78">
        <f>COUNT(B7,G7,L7,Q7,V7,AA7,AF7,AK7,AP7,AU7,AZ7,BE7)+BY7</f>
        <v>11</v>
      </c>
      <c r="BL7" s="49">
        <f>IF(OR(B7="",B7="F"),0,$B$38)+IF(OR(G7="",G7="F"),0,$G$38)+IF(OR(L7="",L7="F"),0,$L$38)+IF(OR(Q7="",Q7="F"),0,$Q$38)+IF(OR(V7="",V7="F"),0,$V$38)+IF(OR(AA7="",AA7="F"),0,$AA$38)+IF(OR(AF7="",AF7="F"),0,$AF$38)</f>
        <v>6</v>
      </c>
      <c r="BM7" s="49">
        <f>IF(OR(AK7="",AK7="F"),0,$AK$38)+IF(OR(AP7="",AP7="F"),0,$AP$38)+IF(OR(AU7="",AU7="F"),0,$AU$38)+IF(OR(AZ7="",AZ7="F"),0,$AZ$38)+IF(OR(BE7="",BE7="F"),0,$BE$38)</f>
        <v>5</v>
      </c>
      <c r="BN7" s="49">
        <f>BL7+BM7</f>
        <v>11</v>
      </c>
      <c r="BO7" s="56">
        <f>BK7+BX7</f>
        <v>12</v>
      </c>
      <c r="BP7" s="214">
        <f>IF(OR(+BK7=0,(+BJ7+BZ7)=0),"  -",(+BJ7+BZ7)/+BK7)</f>
        <v>3.8181818181818183</v>
      </c>
      <c r="BQ7" s="107">
        <f>C7+H7+M7+R7+W7+AB7+AG7+AL7+AQ7+AV7+BA7+BF7</f>
        <v>458</v>
      </c>
      <c r="BR7" s="108">
        <f>IF(+BN7=0,"  -",(+BQ7)/+BN7)</f>
        <v>41.636363636363633</v>
      </c>
      <c r="BS7" s="88">
        <f>D7+I7+N7+S7+X7+AC7+AH7+AM7+AR7+AW7+BB7+BG7</f>
        <v>36</v>
      </c>
      <c r="BT7" s="109">
        <f>IF(BO7=0," -",BS7/BO7)</f>
        <v>3</v>
      </c>
      <c r="BU7" s="49">
        <f>E7+J7+O7+T7+Y7+AD7+AI7+AN7+AS7+AX7+BC7+BH7</f>
        <v>73</v>
      </c>
      <c r="BV7" s="109">
        <f>IF(BO7=0," -",BU7/BO7)</f>
        <v>6.083333333333333</v>
      </c>
      <c r="BW7" s="149">
        <f>BS7+BU7</f>
        <v>109</v>
      </c>
      <c r="BX7" s="150">
        <f>IF($B7="F",IF($B7="",0,1),0)+IF($G7="F",IF($G7="",0,1),0)+IF($L7="F",IF($L7="",0,1),0)+IF($Q7="F",IF($Q7="",0,1),0)+IF($V7="F",IF($V7="",0,1),0)+IF($AA7="F",IF($AA7="",0,1),0)+IF($AF7="F",IF($AF7="",0,1),0)+IF($AK7="F",IF($AK7="",0,1),0)+IF($AP7="F",IF($AP7="",0,1),0)+IF($AU7="F",IF($AU7="",0,1),0)+IF($AZ7="F",IF($AZ7="",0,1),0)+IF($BE7="F",IF($BE7="",0,1),0)</f>
        <v>1</v>
      </c>
      <c r="BY7" s="23">
        <f>IF($B7="R",IF($B7="",0,1),0)+IF($G7="R",IF($G7="",0,1),0)+IF($L7="R",IF($L7="",0,1),0)+IF($Q7="R",IF($Q7="",0,1),0)+IF($V7="R",IF($V7="",0,1),0)+IF($AA7="R",IF($AA7="",0,1),0)+IF($AF7="R",IF($AF7="",0,1),0)+IF($AK7="R",IF($AK7="",0,1),0)+IF($AP7="R",IF($AP7="",0,1),0)+IF($AU7="R",IF($AU7="",0,1),0)+IF($AZ7="R",IF($AZ7="",0,1),0)+IF($BE7="R",IF($BE7="",0,1),0)</f>
        <v>0</v>
      </c>
      <c r="BZ7" s="151">
        <f>リタイヤ!$M$7</f>
        <v>0</v>
      </c>
      <c r="CA7" s="152"/>
      <c r="CB7" s="153">
        <v>2</v>
      </c>
      <c r="CC7" s="202"/>
      <c r="CD7" s="203" t="str">
        <f t="shared" si="0"/>
        <v>JE1SQI</v>
      </c>
      <c r="CE7" s="206">
        <f t="shared" ref="CE7:CE19" si="3">(IF(B7=1,1,0)+IF(G7=1,1,0)+IF(L7=1,1,0)+IF(Q7=1,1,0)+IF(V7=1,1,0)+IF(AA7=1,1,0)+IF(AF7=1,1,0)+IF(AK7=1,1,0)+IF(AP7=1,1,0)+IF(AU7=1,1,0)+IF(AZ7=1,1,0)+IF(BE7=1,1,0))</f>
        <v>3</v>
      </c>
      <c r="CF7" s="163">
        <f t="shared" ref="CF7:CF19" si="4">(IF(B7=2,1,0)+IF(G7=2,1,0)+IF(L7=2,1,0)+IF(Q7=2,1,0)+IF(V7=2,1,0)+IF(AA7=2,1,0)+IF(AF7=2,1,0)+IF(AK7=2,1,0)+IF(AP7=2,1,0)+IF(AU7=2,1,0)+IF(AZ7=2,1,0)+IF(BE7=2,1,0))</f>
        <v>2</v>
      </c>
      <c r="CG7" s="206">
        <f t="shared" si="1"/>
        <v>2</v>
      </c>
      <c r="CH7" s="206">
        <f t="shared" si="2"/>
        <v>0</v>
      </c>
      <c r="CI7" s="142" t="s">
        <v>95</v>
      </c>
      <c r="CJ7" s="307" t="s">
        <v>133</v>
      </c>
    </row>
    <row r="8" spans="1:88" ht="21.9" customHeight="1" x14ac:dyDescent="0.3">
      <c r="A8" s="25" t="s">
        <v>50</v>
      </c>
      <c r="B8" s="22">
        <v>8</v>
      </c>
      <c r="C8" s="23">
        <v>52</v>
      </c>
      <c r="D8" s="23">
        <v>1</v>
      </c>
      <c r="E8" s="23">
        <v>9</v>
      </c>
      <c r="F8" s="24">
        <f>D8+E8</f>
        <v>10</v>
      </c>
      <c r="G8" s="22">
        <v>9</v>
      </c>
      <c r="H8" s="23">
        <v>38</v>
      </c>
      <c r="I8" s="23">
        <v>1</v>
      </c>
      <c r="J8" s="23">
        <v>9</v>
      </c>
      <c r="K8" s="24">
        <f>I8+J8</f>
        <v>10</v>
      </c>
      <c r="L8" s="22">
        <v>1</v>
      </c>
      <c r="M8" s="23">
        <v>25</v>
      </c>
      <c r="N8" s="23">
        <v>5</v>
      </c>
      <c r="O8" s="23">
        <v>9</v>
      </c>
      <c r="P8" s="49">
        <f>N8+O8</f>
        <v>14</v>
      </c>
      <c r="Q8" s="22">
        <v>6</v>
      </c>
      <c r="R8" s="23">
        <v>71</v>
      </c>
      <c r="S8" s="23">
        <v>1</v>
      </c>
      <c r="T8" s="23">
        <v>7</v>
      </c>
      <c r="U8" s="49">
        <f>S8+T8</f>
        <v>8</v>
      </c>
      <c r="V8" s="22">
        <v>8</v>
      </c>
      <c r="W8" s="23">
        <v>66</v>
      </c>
      <c r="X8" s="23">
        <v>1</v>
      </c>
      <c r="Y8" s="23">
        <v>2</v>
      </c>
      <c r="Z8" s="49">
        <f>X8+Y8</f>
        <v>3</v>
      </c>
      <c r="AA8" s="22">
        <v>4</v>
      </c>
      <c r="AB8" s="23">
        <v>59</v>
      </c>
      <c r="AC8" s="23">
        <v>1</v>
      </c>
      <c r="AD8" s="23">
        <v>12</v>
      </c>
      <c r="AE8" s="49">
        <f>AC8+AD8</f>
        <v>13</v>
      </c>
      <c r="AF8" s="22" t="s">
        <v>108</v>
      </c>
      <c r="AG8" s="244"/>
      <c r="AH8" s="23">
        <v>2</v>
      </c>
      <c r="AI8" s="23">
        <v>7</v>
      </c>
      <c r="AJ8" s="49">
        <f>AH8+AI8</f>
        <v>9</v>
      </c>
      <c r="AK8" s="22">
        <v>5</v>
      </c>
      <c r="AL8" s="23">
        <v>49</v>
      </c>
      <c r="AM8" s="23">
        <v>1</v>
      </c>
      <c r="AN8" s="23">
        <v>8</v>
      </c>
      <c r="AO8" s="24">
        <f>AM8+AN8</f>
        <v>9</v>
      </c>
      <c r="AP8" s="22">
        <v>2</v>
      </c>
      <c r="AQ8" s="23">
        <v>80</v>
      </c>
      <c r="AR8" s="23">
        <v>4</v>
      </c>
      <c r="AS8" s="23">
        <v>6</v>
      </c>
      <c r="AT8" s="49">
        <f>AR8+AS8</f>
        <v>10</v>
      </c>
      <c r="AU8" s="22">
        <v>4</v>
      </c>
      <c r="AV8" s="23">
        <v>49</v>
      </c>
      <c r="AW8" s="23">
        <v>1</v>
      </c>
      <c r="AX8" s="23">
        <v>12</v>
      </c>
      <c r="AY8" s="49">
        <f>AW8+AX8</f>
        <v>13</v>
      </c>
      <c r="AZ8" s="22">
        <v>6</v>
      </c>
      <c r="BA8" s="23">
        <v>42</v>
      </c>
      <c r="BB8" s="23">
        <v>1</v>
      </c>
      <c r="BC8" s="23">
        <v>9</v>
      </c>
      <c r="BD8" s="58">
        <f>BB8+BC8</f>
        <v>10</v>
      </c>
      <c r="BE8" s="22"/>
      <c r="BF8" s="23"/>
      <c r="BG8" s="23"/>
      <c r="BH8" s="23"/>
      <c r="BI8" s="49">
        <f>BG8+BH8</f>
        <v>0</v>
      </c>
      <c r="BJ8" s="78">
        <f>IF(OR(B8="F",B8="R"),0,B8)+IF(OR(G8="F",G8="R"),0,G8)+IF(OR(L8="F",L8="R"),0,L8)+IF(OR(Q8="F",Q8="R"),0,Q8)+IF(OR(V8="F",V8="R"),0,V8)+IF(OR(AA8="F",AA8="R"),0,AA8)+IF(OR(AF8="F",AF8="R"),0,AF8)+IF(OR(AK8="F",AK8="R"),0,AK8)+IF(OR(AP8="F",AP8="R"),0,AP8)+IF(OR(AU8="F",AU8="R"),0,AU8)+IF(OR(AZ8="F",AZ8="R"),0,AZ8)+IF(OR(BE8="F",BE8="R"),0,BE8)</f>
        <v>53</v>
      </c>
      <c r="BK8" s="78">
        <f>COUNT(B8,G8,L8,Q8,V8,AA8,AF8,AK8,AP8,AU8,AZ8,BE8)+BY8</f>
        <v>10</v>
      </c>
      <c r="BL8" s="49">
        <f>IF(OR(B8="",B8="F"),0,$B$38)+IF(OR(G8="",G8="F"),0,$G$38)+IF(OR(L8="",L8="F"),0,$L$38)+IF(OR(Q8="",Q8="F"),0,$Q$38)+IF(OR(V8="",V8="F"),0,$V$38)+IF(OR(AA8="",AA8="F"),0,$AA$38)+IF(OR(AF8="",AF8="F"),0,$AF$38)</f>
        <v>6</v>
      </c>
      <c r="BM8" s="49">
        <f>IF(OR(AK8="",AK8="F"),0,$AK$38)+IF(OR(AP8="",AP8="F"),0,$AP$38)+IF(OR(AU8="",AU8="F"),0,$AU$38)+IF(OR(AZ8="",AZ8="F"),0,$AZ$38)+IF(OR(BE8="",BE8="F"),0,$BE$38)</f>
        <v>4</v>
      </c>
      <c r="BN8" s="49">
        <f>BL8+BM8</f>
        <v>10</v>
      </c>
      <c r="BO8" s="56">
        <f>BK8+BX8</f>
        <v>11</v>
      </c>
      <c r="BP8" s="214">
        <f>IF(OR(+BK8=0,(+BJ8+BZ8)=0),"  -",(+BJ8+BZ8)/+BK8)</f>
        <v>5.3</v>
      </c>
      <c r="BQ8" s="107">
        <f>C8+H8+M8+R8+W8+AB8+AG8+AL8+AQ8+AV8+BA8+BF8</f>
        <v>531</v>
      </c>
      <c r="BR8" s="108">
        <f>IF(+BN8=0,"  -",(+BQ8)/+BN8)</f>
        <v>53.1</v>
      </c>
      <c r="BS8" s="88">
        <f>D8+I8+N8+S8+X8+AC8+AH8+AM8+AR8+AW8+BB8+BG8</f>
        <v>19</v>
      </c>
      <c r="BT8" s="109">
        <f>IF(BO8=0," -",BS8/BO8)</f>
        <v>1.7272727272727273</v>
      </c>
      <c r="BU8" s="49">
        <f>E8+J8+O8+T8+Y8+AD8+AI8+AN8+AS8+AX8+BC8+BH8</f>
        <v>90</v>
      </c>
      <c r="BV8" s="109">
        <f>IF(BO8=0," -",BU8/BO8)</f>
        <v>8.1818181818181817</v>
      </c>
      <c r="BW8" s="149">
        <f>BS8+BU8</f>
        <v>109</v>
      </c>
      <c r="BX8" s="150">
        <f>IF($B8="F",IF($B8="",0,1),0)+IF($G8="F",IF($G8="",0,1),0)+IF($L8="F",IF($L8="",0,1),0)+IF($Q8="F",IF($Q8="",0,1),0)+IF($V8="F",IF($V8="",0,1),0)+IF($AA8="F",IF($AA8="",0,1),0)+IF($AF8="F",IF($AF8="",0,1),0)+IF($AK8="F",IF($AK8="",0,1),0)+IF($AP8="F",IF($AP8="",0,1),0)+IF($AU8="F",IF($AU8="",0,1),0)+IF($AZ8="F",IF($AZ8="",0,1),0)+IF($BE8="F",IF($BE8="",0,1),0)</f>
        <v>1</v>
      </c>
      <c r="BY8" s="23">
        <f>IF($B8="R",IF($B8="",0,1),0)+IF($G8="R",IF($G8="",0,1),0)+IF($L8="R",IF($L8="",0,1),0)+IF($Q8="R",IF($Q8="",0,1),0)+IF($V8="R",IF($V8="",0,1),0)+IF($AA8="R",IF($AA8="",0,1),0)+IF($AF8="R",IF($AF8="",0,1),0)+IF($AK8="R",IF($AK8="",0,1),0)+IF($AP8="R",IF($AP8="",0,1),0)+IF($AU8="R",IF($AU8="",0,1),0)+IF($AZ8="R",IF($AZ8="",0,1),0)+IF($BE8="R",IF($BE8="",0,1),0)</f>
        <v>0</v>
      </c>
      <c r="BZ8" s="151">
        <f>リタイヤ!$M$8</f>
        <v>0</v>
      </c>
      <c r="CA8" s="152"/>
      <c r="CB8" s="153">
        <v>3</v>
      </c>
      <c r="CC8" s="202"/>
      <c r="CD8" s="203" t="str">
        <f t="shared" si="0"/>
        <v>JA1OQD</v>
      </c>
      <c r="CE8" s="206">
        <f t="shared" si="3"/>
        <v>1</v>
      </c>
      <c r="CF8" s="163">
        <f t="shared" si="4"/>
        <v>1</v>
      </c>
      <c r="CG8" s="206">
        <f t="shared" si="1"/>
        <v>0</v>
      </c>
      <c r="CH8" s="206">
        <f t="shared" si="2"/>
        <v>2</v>
      </c>
      <c r="CI8" s="142" t="s">
        <v>96</v>
      </c>
      <c r="CJ8" s="307" t="s">
        <v>134</v>
      </c>
    </row>
    <row r="9" spans="1:88" ht="21.9" customHeight="1" x14ac:dyDescent="0.3">
      <c r="A9" s="237" t="s">
        <v>38</v>
      </c>
      <c r="B9" s="22">
        <v>3</v>
      </c>
      <c r="C9" s="23">
        <v>37</v>
      </c>
      <c r="D9" s="23">
        <v>3</v>
      </c>
      <c r="E9" s="23">
        <v>4</v>
      </c>
      <c r="F9" s="24">
        <f>D9+E9</f>
        <v>7</v>
      </c>
      <c r="G9" s="22">
        <v>1</v>
      </c>
      <c r="H9" s="23">
        <v>14</v>
      </c>
      <c r="I9" s="23">
        <v>5</v>
      </c>
      <c r="J9" s="23">
        <v>10</v>
      </c>
      <c r="K9" s="24">
        <f>I9+J9</f>
        <v>15</v>
      </c>
      <c r="L9" s="22">
        <v>2</v>
      </c>
      <c r="M9" s="23">
        <v>26</v>
      </c>
      <c r="N9" s="23">
        <v>4</v>
      </c>
      <c r="O9" s="23">
        <v>4</v>
      </c>
      <c r="P9" s="49">
        <f>N9+O9</f>
        <v>8</v>
      </c>
      <c r="Q9" s="22">
        <v>5</v>
      </c>
      <c r="R9" s="23">
        <v>61</v>
      </c>
      <c r="S9" s="23">
        <v>1</v>
      </c>
      <c r="T9" s="23">
        <v>9</v>
      </c>
      <c r="U9" s="49">
        <f>S9+T9</f>
        <v>10</v>
      </c>
      <c r="V9" s="22">
        <v>2</v>
      </c>
      <c r="W9" s="23">
        <v>34</v>
      </c>
      <c r="X9" s="23">
        <v>4</v>
      </c>
      <c r="Y9" s="23">
        <v>6</v>
      </c>
      <c r="Z9" s="49">
        <f>X9+Y9</f>
        <v>10</v>
      </c>
      <c r="AA9" s="22">
        <v>6</v>
      </c>
      <c r="AB9" s="23">
        <v>69</v>
      </c>
      <c r="AC9" s="23">
        <v>1</v>
      </c>
      <c r="AD9" s="23">
        <v>4</v>
      </c>
      <c r="AE9" s="49">
        <f>AC9+AD9</f>
        <v>5</v>
      </c>
      <c r="AF9" s="22">
        <v>5</v>
      </c>
      <c r="AG9" s="23">
        <v>48</v>
      </c>
      <c r="AH9" s="23">
        <v>1</v>
      </c>
      <c r="AI9" s="23">
        <v>2</v>
      </c>
      <c r="AJ9" s="49">
        <f>AH9+AI9</f>
        <v>3</v>
      </c>
      <c r="AK9" s="22">
        <v>4</v>
      </c>
      <c r="AL9" s="23">
        <v>43</v>
      </c>
      <c r="AM9" s="23">
        <v>1</v>
      </c>
      <c r="AN9" s="23">
        <v>12</v>
      </c>
      <c r="AO9" s="49">
        <f>AM9+AN9</f>
        <v>13</v>
      </c>
      <c r="AP9" s="22" t="s">
        <v>108</v>
      </c>
      <c r="AQ9" s="23"/>
      <c r="AR9" s="23">
        <v>2</v>
      </c>
      <c r="AS9" s="23">
        <v>1</v>
      </c>
      <c r="AT9" s="49">
        <f>AR9+AS9</f>
        <v>3</v>
      </c>
      <c r="AU9" s="22">
        <v>9</v>
      </c>
      <c r="AV9" s="23">
        <v>73</v>
      </c>
      <c r="AW9" s="23">
        <v>1</v>
      </c>
      <c r="AX9" s="23">
        <v>10</v>
      </c>
      <c r="AY9" s="49">
        <f>AW9+AX9</f>
        <v>11</v>
      </c>
      <c r="AZ9" s="22">
        <v>2</v>
      </c>
      <c r="BA9" s="23">
        <v>30</v>
      </c>
      <c r="BB9" s="23">
        <v>4</v>
      </c>
      <c r="BC9" s="23">
        <v>4</v>
      </c>
      <c r="BD9" s="58">
        <f>BB9+BC9</f>
        <v>8</v>
      </c>
      <c r="BE9" s="22">
        <v>9</v>
      </c>
      <c r="BF9" s="23">
        <v>83</v>
      </c>
      <c r="BG9" s="23">
        <v>2</v>
      </c>
      <c r="BH9" s="23">
        <v>6</v>
      </c>
      <c r="BI9" s="49">
        <f>BG9+BH9</f>
        <v>8</v>
      </c>
      <c r="BJ9" s="78">
        <f>IF(OR(B9="F",B9="R"),0,B9)+IF(OR(G9="F",G9="R"),0,G9)+IF(OR(L9="F",L9="R"),0,L9)+IF(OR(Q9="F",Q9="R"),0,Q9)+IF(OR(V9="F",V9="R"),0,V9)+IF(OR(AA9="F",AA9="R"),0,AA9)+IF(OR(AF9="F",AF9="R"),0,AF9)+IF(OR(AK9="F",AK9="R"),0,AK9)+IF(OR(AP9="F",AP9="R"),0,AP9)+IF(OR(AU9="F",AU9="R"),0,AU9)+IF(OR(AZ9="F",AZ9="R"),0,AZ9)+IF(OR(BE9="F",BE9="R"),0,BE9)</f>
        <v>48</v>
      </c>
      <c r="BK9" s="78">
        <f>COUNT(B9,G9,L9,Q9,V9,AA9,AF9,AK9,AP9,AU9,AZ9,BE9)+BY9</f>
        <v>11</v>
      </c>
      <c r="BL9" s="49">
        <f>IF(OR(B9="",B9="F"),0,$B$38)+IF(OR(G9="",G9="F"),0,$G$38)+IF(OR(L9="",L9="F"),0,$L$38)+IF(OR(Q9="",Q9="F"),0,$Q$38)+IF(OR(V9="",V9="F"),0,$V$38)+IF(OR(AA9="",AA9="F"),0,$AA$38)+IF(OR(AF9="",AF9="F"),0,$AF$38)</f>
        <v>7</v>
      </c>
      <c r="BM9" s="49">
        <f>IF(OR(AK9="",AK9="F"),0,$AK$38)+IF(OR(AP9="",AP9="F"),0,$AP$38)+IF(OR(AU9="",AU9="F"),0,$AU$38)+IF(OR(AZ9="",AZ9="F"),0,$AZ$38)+IF(OR(BE9="",BE9="F"),0,$BE$38)</f>
        <v>4</v>
      </c>
      <c r="BN9" s="49">
        <f>BL9+BM9</f>
        <v>11</v>
      </c>
      <c r="BO9" s="49">
        <f>BK9+BX9</f>
        <v>12</v>
      </c>
      <c r="BP9" s="215">
        <f>IF(OR(+BK9=0,(+BJ9+BZ9)=0),"  -",(+BJ9+BZ9)/+BK9)</f>
        <v>4.3636363636363633</v>
      </c>
      <c r="BQ9" s="84">
        <f>C9+H9+M9+R9+W9+AB9+AG9+AL9+AQ9+AV9+BA9+BF9</f>
        <v>518</v>
      </c>
      <c r="BR9" s="111">
        <f>IF(+BN9=0,"  -",(+BQ9)/+BN9)</f>
        <v>47.090909090909093</v>
      </c>
      <c r="BS9" s="84">
        <f>D9+I9+N9+S9+X9+AC9+AH9+AM9+AR9+AW9+BB9+BG9</f>
        <v>29</v>
      </c>
      <c r="BT9" s="109">
        <f>IF(BO9=0," -",BS9/BO9)</f>
        <v>2.4166666666666665</v>
      </c>
      <c r="BU9" s="49">
        <f>E9+J9+O9+T9+Y9+AD9+AI9+AN9+AS9+AX9+BC9+BH9</f>
        <v>72</v>
      </c>
      <c r="BV9" s="109">
        <f>IF(BO9=0," -",BU9/BO9)</f>
        <v>6</v>
      </c>
      <c r="BW9" s="149">
        <f>BS9+BU9</f>
        <v>101</v>
      </c>
      <c r="BX9" s="150">
        <f>IF($B9="F",IF($B9="",0,1),0)+IF($G9="F",IF($G9="",0,1),0)+IF($L9="F",IF($L9="",0,1),0)+IF($Q9="F",IF($Q9="",0,1),0)+IF($V9="F",IF($V9="",0,1),0)+IF($AA9="F",IF($AA9="",0,1),0)+IF($AF9="F",IF($AF9="",0,1),0)+IF($AK9="F",IF($AK9="",0,1),0)+IF($AP9="F",IF($AP9="",0,1),0)+IF($AU9="F",IF($AU9="",0,1),0)+IF($AZ9="F",IF($AZ9="",0,1),0)+IF($BE9="F",IF($BE9="",0,1),0)</f>
        <v>1</v>
      </c>
      <c r="BY9" s="23">
        <f>IF($B9="R",IF($B9="",0,1),0)+IF($G9="R",IF($G9="",0,1),0)+IF($L9="R",IF($L9="",0,1),0)+IF($Q9="R",IF($Q9="",0,1),0)+IF($V9="R",IF($V9="",0,1),0)+IF($AA9="R",IF($AA9="",0,1),0)+IF($AF9="R",IF($AF9="",0,1),0)+IF($AK9="R",IF($AK9="",0,1),0)+IF($AP9="R",IF($AP9="",0,1),0)+IF($AU9="R",IF($AU9="",0,1),0)+IF($AZ9="R",IF($AZ9="",0,1),0)+IF($BE9="R",IF($BE9="",0,1),0)</f>
        <v>0</v>
      </c>
      <c r="BZ9" s="151">
        <f>リタイヤ!$M$9</f>
        <v>0</v>
      </c>
      <c r="CA9" s="152"/>
      <c r="CB9" s="153">
        <v>4</v>
      </c>
      <c r="CC9" s="202"/>
      <c r="CD9" s="203" t="str">
        <f t="shared" si="0"/>
        <v>JI1KYU</v>
      </c>
      <c r="CE9" s="206">
        <f t="shared" si="3"/>
        <v>1</v>
      </c>
      <c r="CF9" s="163">
        <f t="shared" si="4"/>
        <v>3</v>
      </c>
      <c r="CG9" s="206">
        <f t="shared" si="1"/>
        <v>1</v>
      </c>
      <c r="CH9" s="206">
        <f t="shared" si="2"/>
        <v>1</v>
      </c>
      <c r="CI9" s="142"/>
      <c r="CJ9" s="142"/>
    </row>
    <row r="10" spans="1:88" ht="21.9" customHeight="1" thickBot="1" x14ac:dyDescent="0.35">
      <c r="A10" s="25" t="s">
        <v>43</v>
      </c>
      <c r="B10" s="260"/>
      <c r="C10" s="179"/>
      <c r="D10" s="258"/>
      <c r="E10" s="258"/>
      <c r="F10" s="261">
        <f>D10+E10</f>
        <v>0</v>
      </c>
      <c r="G10" s="260"/>
      <c r="H10" s="179"/>
      <c r="I10" s="258"/>
      <c r="J10" s="258"/>
      <c r="K10" s="261">
        <f>I10+J10</f>
        <v>0</v>
      </c>
      <c r="L10" s="260">
        <v>8</v>
      </c>
      <c r="M10" s="179">
        <v>86</v>
      </c>
      <c r="N10" s="258">
        <v>1</v>
      </c>
      <c r="O10" s="258">
        <v>8</v>
      </c>
      <c r="P10" s="262">
        <f>N10+O10</f>
        <v>9</v>
      </c>
      <c r="Q10" s="260">
        <v>2</v>
      </c>
      <c r="R10" s="179">
        <v>43</v>
      </c>
      <c r="S10" s="258">
        <v>4</v>
      </c>
      <c r="T10" s="258">
        <v>11</v>
      </c>
      <c r="U10" s="262">
        <f>S10+T10</f>
        <v>15</v>
      </c>
      <c r="V10" s="260">
        <v>3</v>
      </c>
      <c r="W10" s="179">
        <v>35</v>
      </c>
      <c r="X10" s="258">
        <v>3</v>
      </c>
      <c r="Y10" s="258">
        <v>7</v>
      </c>
      <c r="Z10" s="262">
        <f>X10+Y10</f>
        <v>10</v>
      </c>
      <c r="AA10" s="260"/>
      <c r="AB10" s="179"/>
      <c r="AC10" s="258"/>
      <c r="AD10" s="258"/>
      <c r="AE10" s="262">
        <f>AC10+AD10</f>
        <v>0</v>
      </c>
      <c r="AF10" s="260">
        <v>10</v>
      </c>
      <c r="AG10" s="179">
        <v>61</v>
      </c>
      <c r="AH10" s="258">
        <v>1</v>
      </c>
      <c r="AI10" s="258">
        <v>9</v>
      </c>
      <c r="AJ10" s="262">
        <f>AH10+AI10</f>
        <v>10</v>
      </c>
      <c r="AK10" s="260">
        <v>11</v>
      </c>
      <c r="AL10" s="179">
        <v>80</v>
      </c>
      <c r="AM10" s="258">
        <v>1</v>
      </c>
      <c r="AN10" s="258">
        <v>10</v>
      </c>
      <c r="AO10" s="262">
        <f>AM10+AN10</f>
        <v>11</v>
      </c>
      <c r="AP10" s="260" t="s">
        <v>110</v>
      </c>
      <c r="AQ10" s="179">
        <v>95</v>
      </c>
      <c r="AR10" s="258">
        <v>0</v>
      </c>
      <c r="AS10" s="258">
        <v>11</v>
      </c>
      <c r="AT10" s="262">
        <f>AR10+AS10</f>
        <v>11</v>
      </c>
      <c r="AU10" s="260" t="s">
        <v>110</v>
      </c>
      <c r="AV10" s="179">
        <v>90</v>
      </c>
      <c r="AW10" s="258">
        <v>0</v>
      </c>
      <c r="AX10" s="258">
        <v>13</v>
      </c>
      <c r="AY10" s="262">
        <f>AW10+AX10</f>
        <v>13</v>
      </c>
      <c r="AZ10" s="260" t="s">
        <v>108</v>
      </c>
      <c r="BA10" s="179"/>
      <c r="BB10" s="258">
        <v>2</v>
      </c>
      <c r="BC10" s="258">
        <v>7</v>
      </c>
      <c r="BD10" s="263">
        <f>BB10+BC10</f>
        <v>9</v>
      </c>
      <c r="BE10" s="260">
        <v>6</v>
      </c>
      <c r="BF10" s="179">
        <v>59</v>
      </c>
      <c r="BG10" s="258">
        <v>1</v>
      </c>
      <c r="BH10" s="258">
        <v>4</v>
      </c>
      <c r="BI10" s="262">
        <f>BG10+BH10</f>
        <v>5</v>
      </c>
      <c r="BJ10" s="79">
        <f>IF(OR(B10="F",B10="R"),0,B10)+IF(OR(G10="F",G10="R"),0,G10)+IF(OR(L10="F",L10="R"),0,L10)+IF(OR(Q10="F",Q10="R"),0,Q10)+IF(OR(V10="F",V10="R"),0,V10)+IF(OR(AA10="F",AA10="R"),0,AA10)+IF(OR(AF10="F",AF10="R"),0,AF10)+IF(OR(AK10="F",AK10="R"),0,AK10)+IF(OR(AP10="F",AP10="R"),0,AP10)+IF(OR(AU10="F",AU10="R"),0,AU10)+IF(OR(AZ10="F",AZ10="R"),0,AZ10)+IF(OR(BE10="F",BE10="R"),0,BE10)</f>
        <v>40</v>
      </c>
      <c r="BK10" s="80">
        <f>COUNT(B10,G10,L10,Q10,V10,AA10,AF10,AK10,AP10,AU10,AZ10,BE10)+BY10</f>
        <v>8</v>
      </c>
      <c r="BL10" s="81">
        <f>IF(OR(B10="",B10="F"),0,$B$38)+IF(OR(G10="",G10="F"),0,$G$38)+IF(OR(L10="",L10="F"),0,$L$38)+IF(OR(Q10="",Q10="F"),0,$Q$38)+IF(OR(V10="",V10="F"),0,$V$38)+IF(OR(AA10="",AA10="F"),0,$AA$38)+IF(OR(AF10="",AF10="F"),0,$AF$38)</f>
        <v>4</v>
      </c>
      <c r="BM10" s="116">
        <f>IF(OR(AK10="",AK10="F"),0,$AK$38)+IF(OR(AP10="",AP10="F"),0,$AP$38)+IF(OR(AU10="",AU10="F"),0,$AU$38)+IF(OR(AZ10="",AZ10="F"),0,$AZ$38)+IF(OR(BE10="",BE10="F"),0,$BE$38)</f>
        <v>4</v>
      </c>
      <c r="BN10" s="81">
        <f>BL10+BM10</f>
        <v>8</v>
      </c>
      <c r="BO10" s="81">
        <f>BK10+BX10</f>
        <v>9</v>
      </c>
      <c r="BP10" s="216">
        <f>IF(OR(+BK10=0,(+BJ10+BZ10)=0),"  -",(+BJ10+BZ10)/+BK10)</f>
        <v>8.125</v>
      </c>
      <c r="BQ10" s="112">
        <f>C10+H10+M10+R10+W10+AB10+AG10+AL10+AQ10+AV10+BA10+BF10</f>
        <v>549</v>
      </c>
      <c r="BR10" s="113">
        <f>IF(+BN10=0,"  -",(+BQ10)/+BN10)</f>
        <v>68.625</v>
      </c>
      <c r="BS10" s="112">
        <f>D10+I10+N10+S10+X10+AC10+AH10+AM10+AR10+AW10+BB10+BG10</f>
        <v>13</v>
      </c>
      <c r="BT10" s="114">
        <f>IF(BO10=0," -",BS10/BO10)</f>
        <v>1.4444444444444444</v>
      </c>
      <c r="BU10" s="81">
        <f>E10+J10+O10+T10+Y10+AD10+AI10+AN10+AS10+AX10+BC10+BH10</f>
        <v>80</v>
      </c>
      <c r="BV10" s="114">
        <f>IF(BO10=0," -",BU10/BO10)</f>
        <v>8.8888888888888893</v>
      </c>
      <c r="BW10" s="154">
        <f>BS10+BU10</f>
        <v>93</v>
      </c>
      <c r="BX10" s="155">
        <f>IF($B10="F",IF($B10="",0,1),0)+IF($G10="F",IF($G10="",0,1),0)+IF($L10="F",IF($L10="",0,1),0)+IF($Q10="F",IF($Q10="",0,1),0)+IF($V10="F",IF($V10="",0,1),0)+IF($AA10="F",IF($AA10="",0,1),0)+IF($AF10="F",IF($AF10="",0,1),0)+IF($AK10="F",IF($AK10="",0,1),0)+IF($AP10="F",IF($AP10="",0,1),0)+IF($AU10="F",IF($AU10="",0,1),0)+IF($AZ10="F",IF($AZ10="",0,1),0)+IF($BE10="F",IF($BE10="",0,1),0)</f>
        <v>1</v>
      </c>
      <c r="BY10" s="156">
        <f>IF($B10="R",IF($B10="",0,1),0)+IF($G10="R",IF($G10="",0,1),0)+IF($L10="R",IF($L10="",0,1),0)+IF($Q10="R",IF($Q10="",0,1),0)+IF($V10="R",IF($V10="",0,1),0)+IF($AA10="R",IF($AA10="",0,1),0)+IF($AF10="R",IF($AF10="",0,1),0)+IF($AK10="R",IF($AK10="",0,1),0)+IF($AP10="R",IF($AP10="",0,1),0)+IF($AU10="R",IF($AU10="",0,1),0)+IF($AZ10="R",IF($AZ10="",0,1),0)+IF($BE10="R",IF($BE10="",0,1),0)</f>
        <v>2</v>
      </c>
      <c r="BZ10" s="157">
        <f>リタイヤ!$M$10</f>
        <v>25</v>
      </c>
      <c r="CA10" s="158"/>
      <c r="CB10" s="159">
        <v>5</v>
      </c>
      <c r="CC10" s="202"/>
      <c r="CD10" s="203" t="str">
        <f t="shared" si="0"/>
        <v>JL1BLS</v>
      </c>
      <c r="CE10" s="206">
        <f t="shared" si="3"/>
        <v>0</v>
      </c>
      <c r="CF10" s="163">
        <f t="shared" si="4"/>
        <v>1</v>
      </c>
      <c r="CG10" s="206">
        <f t="shared" si="1"/>
        <v>1</v>
      </c>
      <c r="CH10" s="206">
        <f t="shared" si="2"/>
        <v>0</v>
      </c>
      <c r="CI10" s="142"/>
      <c r="CJ10" s="142"/>
    </row>
    <row r="11" spans="1:88" ht="21.9" customHeight="1" x14ac:dyDescent="0.3">
      <c r="A11" s="25" t="s">
        <v>47</v>
      </c>
      <c r="B11" s="298" t="s">
        <v>108</v>
      </c>
      <c r="C11" s="286"/>
      <c r="D11" s="286">
        <v>2</v>
      </c>
      <c r="E11" s="286">
        <v>5</v>
      </c>
      <c r="F11" s="271">
        <f>D11+E11</f>
        <v>7</v>
      </c>
      <c r="G11" s="298">
        <v>2</v>
      </c>
      <c r="H11" s="286">
        <v>17</v>
      </c>
      <c r="I11" s="286">
        <v>4</v>
      </c>
      <c r="J11" s="286">
        <v>6</v>
      </c>
      <c r="K11" s="271">
        <f>I11+J11</f>
        <v>10</v>
      </c>
      <c r="L11" s="298">
        <v>3</v>
      </c>
      <c r="M11" s="286">
        <v>27</v>
      </c>
      <c r="N11" s="286">
        <v>3</v>
      </c>
      <c r="O11" s="286">
        <v>11</v>
      </c>
      <c r="P11" s="272">
        <f>N11+O11</f>
        <v>14</v>
      </c>
      <c r="Q11" s="298" t="s">
        <v>115</v>
      </c>
      <c r="R11" s="286"/>
      <c r="S11" s="286">
        <v>2</v>
      </c>
      <c r="T11" s="286">
        <v>4</v>
      </c>
      <c r="U11" s="272">
        <f>S11+T11</f>
        <v>6</v>
      </c>
      <c r="V11" s="298">
        <v>6</v>
      </c>
      <c r="W11" s="286">
        <v>43</v>
      </c>
      <c r="X11" s="286">
        <v>1</v>
      </c>
      <c r="Y11" s="286">
        <v>10</v>
      </c>
      <c r="Z11" s="272">
        <f>X11+Y11</f>
        <v>11</v>
      </c>
      <c r="AA11" s="298">
        <v>1</v>
      </c>
      <c r="AB11" s="286">
        <v>53</v>
      </c>
      <c r="AC11" s="286">
        <v>5</v>
      </c>
      <c r="AD11" s="286">
        <v>2</v>
      </c>
      <c r="AE11" s="272">
        <f>AC11+AD11</f>
        <v>7</v>
      </c>
      <c r="AF11" s="298">
        <v>2</v>
      </c>
      <c r="AG11" s="286">
        <v>35</v>
      </c>
      <c r="AH11" s="286">
        <v>4</v>
      </c>
      <c r="AI11" s="286">
        <v>4</v>
      </c>
      <c r="AJ11" s="271">
        <f>AH11+AI11</f>
        <v>8</v>
      </c>
      <c r="AK11" s="298">
        <v>6</v>
      </c>
      <c r="AL11" s="286">
        <v>52</v>
      </c>
      <c r="AM11" s="286">
        <v>1</v>
      </c>
      <c r="AN11" s="286">
        <v>1</v>
      </c>
      <c r="AO11" s="272">
        <f>AM11+AN11</f>
        <v>2</v>
      </c>
      <c r="AP11" s="298"/>
      <c r="AQ11" s="286"/>
      <c r="AR11" s="286"/>
      <c r="AS11" s="286"/>
      <c r="AT11" s="272">
        <f>AR11+AS11</f>
        <v>0</v>
      </c>
      <c r="AU11" s="298">
        <v>1</v>
      </c>
      <c r="AV11" s="286">
        <v>33</v>
      </c>
      <c r="AW11" s="286">
        <v>5</v>
      </c>
      <c r="AX11" s="286">
        <v>2</v>
      </c>
      <c r="AY11" s="272">
        <f>AW11+AX11</f>
        <v>7</v>
      </c>
      <c r="AZ11" s="298">
        <v>5</v>
      </c>
      <c r="BA11" s="286">
        <v>38</v>
      </c>
      <c r="BB11" s="286">
        <v>1</v>
      </c>
      <c r="BC11" s="286">
        <v>6</v>
      </c>
      <c r="BD11" s="274">
        <f>BB11+BC11</f>
        <v>7</v>
      </c>
      <c r="BE11" s="298">
        <v>1</v>
      </c>
      <c r="BF11" s="286">
        <v>36</v>
      </c>
      <c r="BG11" s="286">
        <v>5</v>
      </c>
      <c r="BH11" s="286">
        <v>8</v>
      </c>
      <c r="BI11" s="275">
        <f>BG11+BH11</f>
        <v>13</v>
      </c>
      <c r="BJ11" s="82">
        <f>IF(OR(B11="F",B11="R"),0,B11)+IF(OR(G11="F",G11="R"),0,G11)+IF(OR(L11="F",L11="R"),0,L11)+IF(OR(Q11="F",Q11="R"),0,Q11)+IF(OR(V11="F",V11="R"),0,V11)+IF(OR(AA11="F",AA11="R"),0,AA11)+IF(OR(AF11="F",AF11="R"),0,AF11)+IF(OR(AK11="F",AK11="R"),0,AK11)+IF(OR(AP11="F",AP11="R"),0,AP11)+IF(OR(AU11="F",AU11="R"),0,AU11)+IF(OR(AZ11="F",AZ11="R"),0,AZ11)+IF(OR(BE11="F",BE11="R"),0,BE11)</f>
        <v>27</v>
      </c>
      <c r="BK11" s="78">
        <f>COUNT(B11,G11,L11,Q11,V11,AA11,AF11,AK11,AP11,AU11,AZ11,BE11)+BY11</f>
        <v>9</v>
      </c>
      <c r="BL11" s="49">
        <f>IF(OR(B11="",B11="F"),0,$B$38)+IF(OR(G11="",G11="F"),0,$G$38)+IF(OR(L11="",L11="F"),0,$L$38)+IF(OR(Q11="",Q11="F"),0,$Q$38)+IF(OR(V11="",V11="F"),0,$V$38)+IF(OR(AA11="",AA11="F"),0,$AA$38)+IF(OR(AF11="",AF11="F"),0,$AF$38)</f>
        <v>5</v>
      </c>
      <c r="BM11" s="49">
        <f>IF(OR(AK11="",AK11="F"),0,$AK$38)+IF(OR(AP11="",AP11="F"),0,$AP$38)+IF(OR(AU11="",AU11="F"),0,$AU$38)+IF(OR(AZ11="",AZ11="F"),0,$AZ$38)+IF(OR(BE11="",BE11="F"),0,$BE$38)</f>
        <v>4</v>
      </c>
      <c r="BN11" s="49">
        <f>BL11+BM11</f>
        <v>9</v>
      </c>
      <c r="BO11" s="49">
        <f>BK11+BX11</f>
        <v>11</v>
      </c>
      <c r="BP11" s="215">
        <f>IF(OR(+BK11=0,(+BJ11+BZ11)=0),"  -",(+BJ11+BZ11)/+BK11)</f>
        <v>3</v>
      </c>
      <c r="BQ11" s="84">
        <f>C11+H11+M11+R11+W11+AB11+AG11+AL11+AQ11+AV11+BA11+BF11</f>
        <v>334</v>
      </c>
      <c r="BR11" s="111">
        <f>IF(+BN11=0,"  -",(+BQ11)/+BN11)</f>
        <v>37.111111111111114</v>
      </c>
      <c r="BS11" s="84">
        <f>D11+I11+N11+S11+X11+AC11+AH11+AM11+AR11+AW11+BB11+BG11</f>
        <v>33</v>
      </c>
      <c r="BT11" s="109">
        <f>IF(BO11=0," -",BS11/BO11)</f>
        <v>3</v>
      </c>
      <c r="BU11" s="49">
        <f>E11+J11+O11+T11+Y11+AD11+AI11+AN11+AS11+AX11+BC11+BH11</f>
        <v>59</v>
      </c>
      <c r="BV11" s="109">
        <f>IF(BO11=0," -",BU11/BO11)</f>
        <v>5.3636363636363633</v>
      </c>
      <c r="BW11" s="160">
        <f>BS11+BU11</f>
        <v>92</v>
      </c>
      <c r="BX11" s="161">
        <f>IF($B11="F",IF($B11="",0,1),0)+IF($G11="F",IF($G11="",0,1),0)+IF($L11="F",IF($L11="",0,1),0)+IF($Q11="F",IF($Q11="",0,1),0)+IF($V11="F",IF($V11="",0,1),0)+IF($AA11="F",IF($AA11="",0,1),0)+IF($AF11="F",IF($AF11="",0,1),0)+IF($AK11="F",IF($AK11="",0,1),0)+IF($AP11="F",IF($AP11="",0,1),0)+IF($AU11="F",IF($AU11="",0,1),0)+IF($AZ11="F",IF($AZ11="",0,1),0)+IF($BE11="F",IF($BE11="",0,1),0)</f>
        <v>2</v>
      </c>
      <c r="BY11" s="162">
        <f>IF($B11="R",IF($B11="",0,1),0)+IF($G11="R",IF($G11="",0,1),0)+IF($L11="R",IF($L11="",0,1),0)+IF($Q11="R",IF($Q11="",0,1),0)+IF($V11="R",IF($V11="",0,1),0)+IF($AA11="R",IF($AA11="",0,1),0)+IF($AF11="R",IF($AF11="",0,1),0)+IF($AK11="R",IF($AK11="",0,1),0)+IF($AP11="R",IF($AP11="",0,1),0)+IF($AU11="R",IF($AU11="",0,1),0)+IF($AZ11="R",IF($AZ11="",0,1),0)+IF($BE11="R",IF($BE11="",0,1),0)</f>
        <v>0</v>
      </c>
      <c r="BZ11" s="151">
        <f>リタイヤ!$M$11</f>
        <v>0</v>
      </c>
      <c r="CA11" s="152"/>
      <c r="CB11" s="153">
        <v>6</v>
      </c>
      <c r="CC11" s="202"/>
      <c r="CD11" s="203" t="str">
        <f t="shared" si="0"/>
        <v>JJ7BBA</v>
      </c>
      <c r="CE11" s="206">
        <f t="shared" si="3"/>
        <v>3</v>
      </c>
      <c r="CF11" s="163">
        <f t="shared" si="4"/>
        <v>2</v>
      </c>
      <c r="CG11" s="206">
        <f t="shared" si="1"/>
        <v>1</v>
      </c>
      <c r="CH11" s="206">
        <f t="shared" si="2"/>
        <v>0</v>
      </c>
      <c r="CI11" s="142"/>
      <c r="CJ11" s="142"/>
    </row>
    <row r="12" spans="1:88" ht="21.9" customHeight="1" x14ac:dyDescent="0.3">
      <c r="A12" s="25" t="s">
        <v>42</v>
      </c>
      <c r="B12" s="22">
        <v>7</v>
      </c>
      <c r="C12" s="23">
        <v>51</v>
      </c>
      <c r="D12" s="23">
        <v>2</v>
      </c>
      <c r="E12" s="23">
        <v>3</v>
      </c>
      <c r="F12" s="24">
        <f>D12+E12</f>
        <v>5</v>
      </c>
      <c r="G12" s="22">
        <v>3</v>
      </c>
      <c r="H12" s="23">
        <v>19</v>
      </c>
      <c r="I12" s="23">
        <v>3</v>
      </c>
      <c r="J12" s="23">
        <v>13</v>
      </c>
      <c r="K12" s="24">
        <f>I12+J12</f>
        <v>16</v>
      </c>
      <c r="L12" s="22" t="s">
        <v>112</v>
      </c>
      <c r="M12" s="23"/>
      <c r="N12" s="23">
        <v>2</v>
      </c>
      <c r="O12" s="23">
        <v>6</v>
      </c>
      <c r="P12" s="49">
        <f>N12+O12</f>
        <v>8</v>
      </c>
      <c r="Q12" s="22" t="s">
        <v>116</v>
      </c>
      <c r="R12" s="244"/>
      <c r="S12" s="23">
        <v>0</v>
      </c>
      <c r="T12" s="23">
        <v>8</v>
      </c>
      <c r="U12" s="49">
        <f>S12+T12</f>
        <v>8</v>
      </c>
      <c r="V12" s="22"/>
      <c r="W12" s="23"/>
      <c r="X12" s="23"/>
      <c r="Y12" s="23"/>
      <c r="Z12" s="49">
        <f>X12+Y12</f>
        <v>0</v>
      </c>
      <c r="AA12" s="22">
        <v>9</v>
      </c>
      <c r="AB12" s="23">
        <v>83</v>
      </c>
      <c r="AC12" s="23">
        <v>2</v>
      </c>
      <c r="AD12" s="23">
        <v>7</v>
      </c>
      <c r="AE12" s="49">
        <f>AC12+AD12</f>
        <v>9</v>
      </c>
      <c r="AF12" s="22">
        <v>7</v>
      </c>
      <c r="AG12" s="23">
        <v>51</v>
      </c>
      <c r="AH12" s="23">
        <v>2</v>
      </c>
      <c r="AI12" s="23">
        <v>6</v>
      </c>
      <c r="AJ12" s="24">
        <f>AH12+AI12</f>
        <v>8</v>
      </c>
      <c r="AK12" s="22">
        <v>7</v>
      </c>
      <c r="AL12" s="23">
        <v>54</v>
      </c>
      <c r="AM12" s="23">
        <v>2</v>
      </c>
      <c r="AN12" s="23">
        <v>6</v>
      </c>
      <c r="AO12" s="49">
        <f>AM12+AN12</f>
        <v>8</v>
      </c>
      <c r="AP12" s="22" t="s">
        <v>110</v>
      </c>
      <c r="AQ12" s="23">
        <v>95</v>
      </c>
      <c r="AR12" s="23">
        <v>0</v>
      </c>
      <c r="AS12" s="23">
        <v>4</v>
      </c>
      <c r="AT12" s="49">
        <f>AR12+AS12</f>
        <v>4</v>
      </c>
      <c r="AU12" s="22">
        <v>7</v>
      </c>
      <c r="AV12" s="23">
        <v>51</v>
      </c>
      <c r="AW12" s="23">
        <v>2</v>
      </c>
      <c r="AX12" s="23">
        <v>9</v>
      </c>
      <c r="AY12" s="49">
        <f>AW12+AX12</f>
        <v>11</v>
      </c>
      <c r="AZ12" s="22">
        <v>4</v>
      </c>
      <c r="BA12" s="23">
        <v>37</v>
      </c>
      <c r="BB12" s="23">
        <v>1</v>
      </c>
      <c r="BC12" s="23">
        <v>3</v>
      </c>
      <c r="BD12" s="58">
        <f>BB12+BC12</f>
        <v>4</v>
      </c>
      <c r="BE12" s="22">
        <v>10</v>
      </c>
      <c r="BF12" s="23">
        <v>90</v>
      </c>
      <c r="BG12" s="23">
        <v>1</v>
      </c>
      <c r="BH12" s="23">
        <v>10</v>
      </c>
      <c r="BI12" s="276">
        <f>BG12+BH12</f>
        <v>11</v>
      </c>
      <c r="BJ12" s="78">
        <f>IF(OR(B12="F",B12="R"),0,B12)+IF(OR(G12="F",G12="R"),0,G12)+IF(OR(L12="F",L12="R"),0,L12)+IF(OR(Q12="F",Q12="R"),0,Q12)+IF(OR(V12="F",V12="R"),0,V12)+IF(OR(AA12="F",AA12="R"),0,AA12)+IF(OR(AF12="F",AF12="R"),0,AF12)+IF(OR(AK12="F",AK12="R"),0,AK12)+IF(OR(AP12="F",AP12="R"),0,AP12)+IF(OR(AU12="F",AU12="R"),0,AU12)+IF(OR(AZ12="F",AZ12="R"),0,AZ12)+IF(OR(BE12="F",BE12="R"),0,BE12)</f>
        <v>54</v>
      </c>
      <c r="BK12" s="78">
        <f>COUNT(B12,G12,L12,Q12,V12,AA12,AF12,AK12,AP12,AU12,AZ12,BE12)+BY12</f>
        <v>10</v>
      </c>
      <c r="BL12" s="49">
        <f>IF(OR(B12="",B12="F"),0,$B$38)+IF(OR(G12="",G12="F"),0,$G$38)+IF(OR(L12="",L12="F"),0,$L$38)+IF(OR(Q12="",Q12="F"),0,$Q$38)+IF(OR(V12="",V12="F"),0,$V$38)+IF(OR(AA12="",AA12="F"),0,$AA$38)+IF(OR(AF12="",AF12="F"),0,$AF$38)</f>
        <v>5</v>
      </c>
      <c r="BM12" s="49">
        <f>IF(OR(AK12="",AK12="F"),0,$AK$38)+IF(OR(AP12="",AP12="F"),0,$AP$38)+IF(OR(AU12="",AU12="F"),0,$AU$38)+IF(OR(AZ12="",AZ12="F"),0,$AZ$38)+IF(OR(BE12="",BE12="F"),0,$BE$38)</f>
        <v>5</v>
      </c>
      <c r="BN12" s="49">
        <f>BL12+BM12</f>
        <v>10</v>
      </c>
      <c r="BO12" s="49">
        <f>BK12+BX12</f>
        <v>11</v>
      </c>
      <c r="BP12" s="215">
        <f>IF(OR(+BK12=0,(+BJ12+BZ12)=0),"  -",(+BJ12+BZ12)/+BK12)</f>
        <v>7.8</v>
      </c>
      <c r="BQ12" s="84">
        <f>C12+H12+M12+R12+W12+AB12+AG12+AL12+AQ12+AV12+BA12+BF12</f>
        <v>531</v>
      </c>
      <c r="BR12" s="111">
        <f>IF(+BN12=0,"  -",(+BQ12)/+BN12)</f>
        <v>53.1</v>
      </c>
      <c r="BS12" s="84">
        <f>D12+I12+N12+S12+X12+AC12+AH12+AM12+AR12+AW12+BB12+BG12</f>
        <v>17</v>
      </c>
      <c r="BT12" s="109">
        <f>IF(BO12=0," -",BS12/BO12)</f>
        <v>1.5454545454545454</v>
      </c>
      <c r="BU12" s="49">
        <f>E12+J12+O12+T12+Y12+AD12+AI12+AN12+AS12+AX12+BC12+BH12</f>
        <v>75</v>
      </c>
      <c r="BV12" s="109">
        <f>IF(BO12=0," -",BU12/BO12)</f>
        <v>6.8181818181818183</v>
      </c>
      <c r="BW12" s="149">
        <f>BS12+BU12</f>
        <v>92</v>
      </c>
      <c r="BX12" s="150">
        <f>IF($B12="F",IF($B12="",0,1),0)+IF($G12="F",IF($G12="",0,1),0)+IF($L12="F",IF($L12="",0,1),0)+IF($Q12="F",IF($Q12="",0,1),0)+IF($V12="F",IF($V12="",0,1),0)+IF($AA12="F",IF($AA12="",0,1),0)+IF($AF12="F",IF($AF12="",0,1),0)+IF($AK12="F",IF($AK12="",0,1),0)+IF($AP12="F",IF($AP12="",0,1),0)+IF($AU12="F",IF($AU12="",0,1),0)+IF($AZ12="F",IF($AZ12="",0,1),0)+IF($BE12="F",IF($BE12="",0,1),0)</f>
        <v>1</v>
      </c>
      <c r="BY12" s="23">
        <f>IF($B12="R",IF($B12="",0,1),0)+IF($G12="R",IF($G12="",0,1),0)+IF($L12="R",IF($L12="",0,1),0)+IF($Q12="R",IF($Q12="",0,1),0)+IF($V12="R",IF($V12="",0,1),0)+IF($AA12="R",IF($AA12="",0,1),0)+IF($AF12="R",IF($AF12="",0,1),0)+IF($AK12="R",IF($AK12="",0,1),0)+IF($AP12="R",IF($AP12="",0,1),0)+IF($AU12="R",IF($AU12="",0,1),0)+IF($AZ12="R",IF($AZ12="",0,1),0)+IF($BE12="R",IF($BE12="",0,1),0)</f>
        <v>2</v>
      </c>
      <c r="BZ12" s="151">
        <f>リタイヤ!$M$12</f>
        <v>24</v>
      </c>
      <c r="CA12" s="152"/>
      <c r="CB12" s="153">
        <v>7</v>
      </c>
      <c r="CC12" s="202"/>
      <c r="CD12" s="203" t="str">
        <f t="shared" si="0"/>
        <v>JK1MIG</v>
      </c>
      <c r="CE12" s="206">
        <f t="shared" si="3"/>
        <v>0</v>
      </c>
      <c r="CF12" s="163">
        <f t="shared" si="4"/>
        <v>0</v>
      </c>
      <c r="CG12" s="206">
        <f t="shared" si="1"/>
        <v>1</v>
      </c>
      <c r="CH12" s="206">
        <f t="shared" si="2"/>
        <v>1</v>
      </c>
      <c r="CI12" s="142"/>
      <c r="CJ12" s="142"/>
    </row>
    <row r="13" spans="1:88" ht="21.9" customHeight="1" x14ac:dyDescent="0.3">
      <c r="A13" s="25" t="s">
        <v>40</v>
      </c>
      <c r="B13" s="22">
        <v>5</v>
      </c>
      <c r="C13" s="23">
        <v>43</v>
      </c>
      <c r="D13" s="23">
        <v>1</v>
      </c>
      <c r="E13" s="23">
        <v>7</v>
      </c>
      <c r="F13" s="24">
        <f>D13+E13</f>
        <v>8</v>
      </c>
      <c r="G13" s="22">
        <v>4</v>
      </c>
      <c r="H13" s="23">
        <v>19</v>
      </c>
      <c r="I13" s="23">
        <v>1</v>
      </c>
      <c r="J13" s="23">
        <v>8</v>
      </c>
      <c r="K13" s="24">
        <f>I13+J13</f>
        <v>9</v>
      </c>
      <c r="L13" s="22">
        <v>4</v>
      </c>
      <c r="M13" s="23">
        <v>32</v>
      </c>
      <c r="N13" s="23">
        <v>1</v>
      </c>
      <c r="O13" s="23">
        <v>10</v>
      </c>
      <c r="P13" s="49">
        <f>N13+O13</f>
        <v>11</v>
      </c>
      <c r="Q13" s="22">
        <v>7</v>
      </c>
      <c r="R13" s="23">
        <v>77</v>
      </c>
      <c r="S13" s="23">
        <v>2</v>
      </c>
      <c r="T13" s="23">
        <v>3</v>
      </c>
      <c r="U13" s="49">
        <f>S13+T13</f>
        <v>5</v>
      </c>
      <c r="V13" s="22"/>
      <c r="W13" s="31"/>
      <c r="X13" s="23"/>
      <c r="Y13" s="23"/>
      <c r="Z13" s="49">
        <f>X13+Y13</f>
        <v>0</v>
      </c>
      <c r="AA13" s="22">
        <v>7</v>
      </c>
      <c r="AB13" s="23">
        <v>78</v>
      </c>
      <c r="AC13" s="23">
        <v>2</v>
      </c>
      <c r="AD13" s="23">
        <v>10</v>
      </c>
      <c r="AE13" s="49">
        <f>AC13+AD13</f>
        <v>12</v>
      </c>
      <c r="AF13" s="22">
        <v>4</v>
      </c>
      <c r="AG13" s="23">
        <v>45</v>
      </c>
      <c r="AH13" s="23">
        <v>1</v>
      </c>
      <c r="AI13" s="23">
        <v>3</v>
      </c>
      <c r="AJ13" s="49">
        <f>AH13+AI13</f>
        <v>4</v>
      </c>
      <c r="AK13" s="22">
        <v>3</v>
      </c>
      <c r="AL13" s="23">
        <v>31</v>
      </c>
      <c r="AM13" s="23">
        <v>3</v>
      </c>
      <c r="AN13" s="23">
        <v>2</v>
      </c>
      <c r="AO13" s="49">
        <f>AM13+AN13</f>
        <v>5</v>
      </c>
      <c r="AP13" s="22" t="s">
        <v>110</v>
      </c>
      <c r="AQ13" s="23">
        <v>95</v>
      </c>
      <c r="AR13" s="23">
        <v>0</v>
      </c>
      <c r="AS13" s="23">
        <v>7</v>
      </c>
      <c r="AT13" s="24">
        <f>AR13+AS13</f>
        <v>7</v>
      </c>
      <c r="AU13" s="22">
        <v>5</v>
      </c>
      <c r="AV13" s="23">
        <v>49</v>
      </c>
      <c r="AW13" s="23">
        <v>1</v>
      </c>
      <c r="AX13" s="23">
        <v>11</v>
      </c>
      <c r="AY13" s="49">
        <f>AW13+AX13</f>
        <v>12</v>
      </c>
      <c r="AZ13" s="22">
        <v>11</v>
      </c>
      <c r="BA13" s="23">
        <v>81</v>
      </c>
      <c r="BB13" s="23">
        <v>1</v>
      </c>
      <c r="BC13" s="23">
        <v>2</v>
      </c>
      <c r="BD13" s="58">
        <f>BB13+BC13</f>
        <v>3</v>
      </c>
      <c r="BE13" s="22">
        <v>3</v>
      </c>
      <c r="BF13" s="23">
        <v>41</v>
      </c>
      <c r="BG13" s="23">
        <v>3</v>
      </c>
      <c r="BH13" s="23">
        <v>11</v>
      </c>
      <c r="BI13" s="276">
        <f>BG13+BH13</f>
        <v>14</v>
      </c>
      <c r="BJ13" s="78">
        <f>IF(OR(B13="F",B13="R"),0,B13)+IF(OR(G13="F",G13="R"),0,G13)+IF(OR(L13="F",L13="R"),0,L13)+IF(OR(Q13="F",Q13="R"),0,Q13)+IF(OR(V13="F",V13="R"),0,V13)+IF(OR(AA13="F",AA13="R"),0,AA13)+IF(OR(AF13="F",AF13="R"),0,AF13)+IF(OR(AK13="F",AK13="R"),0,AK13)+IF(OR(AP13="F",AP13="R"),0,AP13)+IF(OR(AU13="F",AU13="R"),0,AU13)+IF(OR(AZ13="F",AZ13="R"),0,AZ13)+IF(OR(BE13="F",BE13="R"),0,BE13)</f>
        <v>53</v>
      </c>
      <c r="BK13" s="78">
        <f>COUNT(B13,G13,L13,Q13,V13,AA13,AF13,AK13,AP13,AU13,AZ13,BE13)+BY13</f>
        <v>11</v>
      </c>
      <c r="BL13" s="49">
        <f>IF(OR(B13="",B13="F"),0,$B$38)+IF(OR(G13="",G13="F"),0,$G$38)+IF(OR(L13="",L13="F"),0,$L$38)+IF(OR(Q13="",Q13="F"),0,$Q$38)+IF(OR(V13="",V13="F"),0,$V$38)+IF(OR(AA13="",AA13="F"),0,$AA$38)+IF(OR(AF13="",AF13="F"),0,$AF$38)</f>
        <v>6</v>
      </c>
      <c r="BM13" s="49">
        <f>IF(OR(AK13="",AK13="F"),0,$AK$38)+IF(OR(AP13="",AP13="F"),0,$AP$38)+IF(OR(AU13="",AU13="F"),0,$AU$38)+IF(OR(AZ13="",AZ13="F"),0,$AZ$38)+IF(OR(BE13="",BE13="F"),0,$BE$38)</f>
        <v>5</v>
      </c>
      <c r="BN13" s="49">
        <f>BL13+BM13</f>
        <v>11</v>
      </c>
      <c r="BO13" s="56">
        <f>BK13+BX13</f>
        <v>11</v>
      </c>
      <c r="BP13" s="214">
        <f>IF(OR(+BK13=0,(+BJ13+BZ13)=0),"  -",(+BJ13+BZ13)/+BK13)</f>
        <v>5.9090909090909092</v>
      </c>
      <c r="BQ13" s="107">
        <f>C13+H13+M13+R13+W13+AB13+AG13+AL13+AQ13+AV13+BA13+BF13</f>
        <v>591</v>
      </c>
      <c r="BR13" s="108">
        <f>IF(+BN13=0,"  -",(+BQ13)/+BN13)</f>
        <v>53.727272727272727</v>
      </c>
      <c r="BS13" s="88">
        <f>D13+I13+N13+S13+X13+AC13+AH13+AM13+AR13+AW13+BB13+BG13</f>
        <v>16</v>
      </c>
      <c r="BT13" s="109">
        <f>IF(BO13=0," -",BS13/BO13)</f>
        <v>1.4545454545454546</v>
      </c>
      <c r="BU13" s="49">
        <f>E13+J13+O13+T13+Y13+AD13+AI13+AN13+AS13+AX13+BC13+BH13</f>
        <v>74</v>
      </c>
      <c r="BV13" s="109">
        <f>IF(BO13=0," -",BU13/BO13)</f>
        <v>6.7272727272727275</v>
      </c>
      <c r="BW13" s="149">
        <f>BS13+BU13</f>
        <v>90</v>
      </c>
      <c r="BX13" s="150">
        <f>IF($B13="F",IF($B13="",0,1),0)+IF($G13="F",IF($G13="",0,1),0)+IF($L13="F",IF($L13="",0,1),0)+IF($Q13="F",IF($Q13="",0,1),0)+IF($V13="F",IF($V13="",0,1),0)+IF($AA13="F",IF($AA13="",0,1),0)+IF($AF13="F",IF($AF13="",0,1),0)+IF($AK13="F",IF($AK13="",0,1),0)+IF($AP13="F",IF($AP13="",0,1),0)+IF($AU13="F",IF($AU13="",0,1),0)+IF($AZ13="F",IF($AZ13="",0,1),0)+IF($BE13="F",IF($BE13="",0,1),0)</f>
        <v>0</v>
      </c>
      <c r="BY13" s="23">
        <f>IF($B13="R",IF($B13="",0,1),0)+IF($G13="R",IF($G13="",0,1),0)+IF($L13="R",IF($L13="",0,1),0)+IF($Q13="R",IF($Q13="",0,1),0)+IF($V13="R",IF($V13="",0,1),0)+IF($AA13="R",IF($AA13="",0,1),0)+IF($AF13="R",IF($AF13="",0,1),0)+IF($AK13="R",IF($AK13="",0,1),0)+IF($AP13="R",IF($AP13="",0,1),0)+IF($AU13="R",IF($AU13="",0,1),0)+IF($AZ13="R",IF($AZ13="",0,1),0)+IF($BE13="R",IF($BE13="",0,1),0)</f>
        <v>1</v>
      </c>
      <c r="BZ13" s="151">
        <f>リタイヤ!$M$13</f>
        <v>12</v>
      </c>
      <c r="CA13" s="152"/>
      <c r="CB13" s="153">
        <v>8</v>
      </c>
      <c r="CC13" s="202"/>
      <c r="CD13" s="203" t="str">
        <f t="shared" si="0"/>
        <v>JQ1AYZ</v>
      </c>
      <c r="CE13" s="206">
        <f t="shared" si="3"/>
        <v>0</v>
      </c>
      <c r="CF13" s="163">
        <f t="shared" si="4"/>
        <v>0</v>
      </c>
      <c r="CG13" s="206">
        <f t="shared" si="1"/>
        <v>2</v>
      </c>
      <c r="CH13" s="206">
        <f t="shared" si="2"/>
        <v>3</v>
      </c>
      <c r="CI13" s="142"/>
      <c r="CJ13" s="142"/>
    </row>
    <row r="14" spans="1:88" ht="21.9" customHeight="1" x14ac:dyDescent="0.3">
      <c r="A14" s="25" t="s">
        <v>41</v>
      </c>
      <c r="B14" s="22">
        <v>4</v>
      </c>
      <c r="C14" s="23">
        <v>42</v>
      </c>
      <c r="D14" s="23">
        <v>1</v>
      </c>
      <c r="E14" s="23">
        <v>10</v>
      </c>
      <c r="F14" s="24">
        <f>D14+E14</f>
        <v>11</v>
      </c>
      <c r="G14" s="22">
        <v>11</v>
      </c>
      <c r="H14" s="23">
        <v>45</v>
      </c>
      <c r="I14" s="23">
        <v>1</v>
      </c>
      <c r="J14" s="23">
        <v>2</v>
      </c>
      <c r="K14" s="24">
        <f>I14+J14</f>
        <v>3</v>
      </c>
      <c r="L14" s="22"/>
      <c r="M14" s="23"/>
      <c r="N14" s="23"/>
      <c r="O14" s="23"/>
      <c r="P14" s="49">
        <f>N14+O14</f>
        <v>0</v>
      </c>
      <c r="Q14" s="22" t="s">
        <v>116</v>
      </c>
      <c r="R14" s="244"/>
      <c r="S14" s="23">
        <v>0</v>
      </c>
      <c r="T14" s="23">
        <v>10</v>
      </c>
      <c r="U14" s="49">
        <f>S14+T14</f>
        <v>10</v>
      </c>
      <c r="V14" s="22">
        <v>4</v>
      </c>
      <c r="W14" s="303">
        <v>37</v>
      </c>
      <c r="X14" s="23">
        <v>1</v>
      </c>
      <c r="Y14" s="23">
        <v>3</v>
      </c>
      <c r="Z14" s="49">
        <f>X14+Y14</f>
        <v>4</v>
      </c>
      <c r="AA14" s="22">
        <v>5</v>
      </c>
      <c r="AB14" s="23">
        <v>65</v>
      </c>
      <c r="AC14" s="23">
        <v>1</v>
      </c>
      <c r="AD14" s="23">
        <v>3</v>
      </c>
      <c r="AE14" s="49">
        <f>AC14+AD14</f>
        <v>4</v>
      </c>
      <c r="AF14" s="22">
        <v>6</v>
      </c>
      <c r="AG14" s="23">
        <v>50</v>
      </c>
      <c r="AH14" s="23">
        <v>1</v>
      </c>
      <c r="AI14" s="23">
        <v>8</v>
      </c>
      <c r="AJ14" s="49">
        <f>AH14+AI14</f>
        <v>9</v>
      </c>
      <c r="AK14" s="22">
        <v>2</v>
      </c>
      <c r="AL14" s="23">
        <v>30</v>
      </c>
      <c r="AM14" s="23">
        <v>4</v>
      </c>
      <c r="AN14" s="23">
        <v>4</v>
      </c>
      <c r="AO14" s="49">
        <f>AM14+AN14</f>
        <v>8</v>
      </c>
      <c r="AP14" s="22" t="s">
        <v>110</v>
      </c>
      <c r="AQ14" s="23">
        <v>95</v>
      </c>
      <c r="AR14" s="23">
        <v>0</v>
      </c>
      <c r="AS14" s="23">
        <v>2</v>
      </c>
      <c r="AT14" s="24">
        <f>AR14+AS14</f>
        <v>2</v>
      </c>
      <c r="AU14" s="22">
        <v>3</v>
      </c>
      <c r="AV14" s="23">
        <v>48</v>
      </c>
      <c r="AW14" s="23">
        <v>3</v>
      </c>
      <c r="AX14" s="23">
        <v>6</v>
      </c>
      <c r="AY14" s="49">
        <f>AW14+AX14</f>
        <v>9</v>
      </c>
      <c r="AZ14" s="22">
        <v>10</v>
      </c>
      <c r="BA14" s="23">
        <v>70</v>
      </c>
      <c r="BB14" s="23">
        <v>2</v>
      </c>
      <c r="BC14" s="23">
        <v>5</v>
      </c>
      <c r="BD14" s="58">
        <f>BB14+BC14</f>
        <v>7</v>
      </c>
      <c r="BE14" s="22">
        <v>8</v>
      </c>
      <c r="BF14" s="23">
        <v>63</v>
      </c>
      <c r="BG14" s="23">
        <v>1</v>
      </c>
      <c r="BH14" s="23">
        <v>12</v>
      </c>
      <c r="BI14" s="276">
        <f>BG14+BH14</f>
        <v>13</v>
      </c>
      <c r="BJ14" s="78">
        <f>IF(OR(B14="F",B14="R"),0,B14)+IF(OR(G14="F",G14="R"),0,G14)+IF(OR(L14="F",L14="R"),0,L14)+IF(OR(Q14="F",Q14="R"),0,Q14)+IF(OR(V14="F",V14="R"),0,V14)+IF(OR(AA14="F",AA14="R"),0,AA14)+IF(OR(AF14="F",AF14="R"),0,AF14)+IF(OR(AK14="F",AK14="R"),0,AK14)+IF(OR(AP14="F",AP14="R"),0,AP14)+IF(OR(AU14="F",AU14="R"),0,AU14)+IF(OR(AZ14="F",AZ14="R"),0,AZ14)+IF(OR(BE14="F",BE14="R"),0,BE14)</f>
        <v>53</v>
      </c>
      <c r="BK14" s="78">
        <f>COUNT(B14,G14,L14,Q14,V14,AA14,AF14,AK14,AP14,AU14,AZ14,BE14)+BY14</f>
        <v>11</v>
      </c>
      <c r="BL14" s="49">
        <f>IF(OR(B14="",B14="F"),0,$B$38)+IF(OR(G14="",G14="F"),0,$G$38)+IF(OR(L14="",L14="F"),0,$L$38)+IF(OR(Q14="",Q14="F"),0,$Q$38)+IF(OR(V14="",V14="F"),0,$V$38)+IF(OR(AA14="",AA14="F"),0,$AA$38)+IF(OR(AF14="",AF14="F"),0,$AF$38)</f>
        <v>6</v>
      </c>
      <c r="BM14" s="49">
        <f>IF(OR(AK14="",AK14="F"),0,$AK$38)+IF(OR(AP14="",AP14="F"),0,$AP$38)+IF(OR(AU14="",AU14="F"),0,$AU$38)+IF(OR(AZ14="",AZ14="F"),0,$AZ$38)+IF(OR(BE14="",BE14="F"),0,$BE$38)</f>
        <v>5</v>
      </c>
      <c r="BN14" s="49">
        <f>BL14+BM14</f>
        <v>11</v>
      </c>
      <c r="BO14" s="56">
        <f>BK14+BX14</f>
        <v>11</v>
      </c>
      <c r="BP14" s="214">
        <f>IF(OR(+BK14=0,(+BJ14+BZ14)=0),"  -",(+BJ14+BZ14)/+BK14)</f>
        <v>7</v>
      </c>
      <c r="BQ14" s="107">
        <f>C14+H14+M14+R14+W14+AB14+AG14+AL14+AQ14+AV14+BA14+BF14</f>
        <v>545</v>
      </c>
      <c r="BR14" s="108">
        <f>IF(+BN14=0,"  -",(+BQ14)/+BN14)</f>
        <v>49.545454545454547</v>
      </c>
      <c r="BS14" s="88">
        <f>D14+I14+N14+S14+X14+AC14+AH14+AM14+AR14+AW14+BB14+BG14</f>
        <v>15</v>
      </c>
      <c r="BT14" s="109">
        <f>IF(BO14=0," -",BS14/BO14)</f>
        <v>1.3636363636363635</v>
      </c>
      <c r="BU14" s="49">
        <f>E14+J14+O14+T14+Y14+AD14+AI14+AN14+AS14+AX14+BC14+BH14</f>
        <v>65</v>
      </c>
      <c r="BV14" s="109">
        <f>IF(BO14=0," -",BU14/BO14)</f>
        <v>5.9090909090909092</v>
      </c>
      <c r="BW14" s="149">
        <f>BS14+BU14</f>
        <v>80</v>
      </c>
      <c r="BX14" s="150">
        <f>IF($B14="F",IF($B14="",0,1),0)+IF($G14="F",IF($G14="",0,1),0)+IF($L14="F",IF($L14="",0,1),0)+IF($Q14="F",IF($Q14="",0,1),0)+IF($V14="F",IF($V14="",0,1),0)+IF($AA14="F",IF($AA14="",0,1),0)+IF($AF14="F",IF($AF14="",0,1),0)+IF($AK14="F",IF($AK14="",0,1),0)+IF($AP14="F",IF($AP14="",0,1),0)+IF($AU14="F",IF($AU14="",0,1),0)+IF($AZ14="F",IF($AZ14="",0,1),0)+IF($BE14="F",IF($BE14="",0,1),0)</f>
        <v>0</v>
      </c>
      <c r="BY14" s="23">
        <f>IF($B14="R",IF($B14="",0,1),0)+IF($G14="R",IF($G14="",0,1),0)+IF($L14="R",IF($L14="",0,1),0)+IF($Q14="R",IF($Q14="",0,1),0)+IF($V14="R",IF($V14="",0,1),0)+IF($AA14="R",IF($AA14="",0,1),0)+IF($AF14="R",IF($AF14="",0,1),0)+IF($AK14="R",IF($AK14="",0,1),0)+IF($AP14="R",IF($AP14="",0,1),0)+IF($AU14="R",IF($AU14="",0,1),0)+IF($AZ14="R",IF($AZ14="",0,1),0)+IF($BE14="R",IF($BE14="",0,1),0)</f>
        <v>2</v>
      </c>
      <c r="BZ14" s="151">
        <f>リタイヤ!$M$14</f>
        <v>24</v>
      </c>
      <c r="CA14" s="152"/>
      <c r="CB14" s="153">
        <v>9</v>
      </c>
      <c r="CC14" s="202"/>
      <c r="CD14" s="203" t="str">
        <f t="shared" si="0"/>
        <v>7K3EIG</v>
      </c>
      <c r="CE14" s="206">
        <f t="shared" si="3"/>
        <v>0</v>
      </c>
      <c r="CF14" s="163">
        <f t="shared" si="4"/>
        <v>1</v>
      </c>
      <c r="CG14" s="206">
        <f t="shared" si="1"/>
        <v>1</v>
      </c>
      <c r="CH14" s="206">
        <f t="shared" si="2"/>
        <v>2</v>
      </c>
      <c r="CI14" s="142"/>
      <c r="CJ14" s="142"/>
    </row>
    <row r="15" spans="1:88" ht="21.9" customHeight="1" thickBot="1" x14ac:dyDescent="0.35">
      <c r="A15" s="25" t="s">
        <v>45</v>
      </c>
      <c r="B15" s="277"/>
      <c r="C15" s="156"/>
      <c r="D15" s="156"/>
      <c r="E15" s="156"/>
      <c r="F15" s="278">
        <f>D15+E15</f>
        <v>0</v>
      </c>
      <c r="G15" s="277" t="s">
        <v>110</v>
      </c>
      <c r="H15" s="156">
        <v>90</v>
      </c>
      <c r="I15" s="156">
        <v>0</v>
      </c>
      <c r="J15" s="156">
        <v>12</v>
      </c>
      <c r="K15" s="278">
        <f>I15+J15</f>
        <v>12</v>
      </c>
      <c r="L15" s="277" t="s">
        <v>113</v>
      </c>
      <c r="M15" s="300">
        <v>90</v>
      </c>
      <c r="N15" s="156">
        <v>0</v>
      </c>
      <c r="O15" s="156">
        <v>3</v>
      </c>
      <c r="P15" s="279">
        <f>N15+O15</f>
        <v>3</v>
      </c>
      <c r="Q15" s="277"/>
      <c r="R15" s="156"/>
      <c r="S15" s="156"/>
      <c r="T15" s="156"/>
      <c r="U15" s="278">
        <f>S15+T15</f>
        <v>0</v>
      </c>
      <c r="V15" s="277">
        <v>5</v>
      </c>
      <c r="W15" s="156">
        <v>38</v>
      </c>
      <c r="X15" s="156">
        <v>1</v>
      </c>
      <c r="Y15" s="156">
        <v>5</v>
      </c>
      <c r="Z15" s="279">
        <f>X15+Y15</f>
        <v>6</v>
      </c>
      <c r="AA15" s="277">
        <v>2</v>
      </c>
      <c r="AB15" s="156">
        <v>55</v>
      </c>
      <c r="AC15" s="156">
        <v>4</v>
      </c>
      <c r="AD15" s="156">
        <v>9</v>
      </c>
      <c r="AE15" s="279">
        <f>AC15+AD15</f>
        <v>13</v>
      </c>
      <c r="AF15" s="277">
        <v>1</v>
      </c>
      <c r="AG15" s="156">
        <v>32</v>
      </c>
      <c r="AH15" s="156">
        <v>5</v>
      </c>
      <c r="AI15" s="156">
        <v>10</v>
      </c>
      <c r="AJ15" s="279">
        <f>AH15+AI15</f>
        <v>15</v>
      </c>
      <c r="AK15" s="277">
        <v>8</v>
      </c>
      <c r="AL15" s="156">
        <v>57</v>
      </c>
      <c r="AM15" s="156">
        <v>1</v>
      </c>
      <c r="AN15" s="156">
        <v>5</v>
      </c>
      <c r="AO15" s="279">
        <f>AM15+AN15</f>
        <v>6</v>
      </c>
      <c r="AP15" s="277">
        <v>3</v>
      </c>
      <c r="AQ15" s="156">
        <v>82</v>
      </c>
      <c r="AR15" s="156">
        <v>3</v>
      </c>
      <c r="AS15" s="156">
        <v>10</v>
      </c>
      <c r="AT15" s="278">
        <f>AR15+AS15</f>
        <v>13</v>
      </c>
      <c r="AU15" s="277">
        <v>8</v>
      </c>
      <c r="AV15" s="156">
        <v>62</v>
      </c>
      <c r="AW15" s="156">
        <v>1</v>
      </c>
      <c r="AX15" s="156">
        <v>7</v>
      </c>
      <c r="AY15" s="279">
        <f>AW15+AX15</f>
        <v>8</v>
      </c>
      <c r="AZ15" s="277"/>
      <c r="BA15" s="156"/>
      <c r="BB15" s="156"/>
      <c r="BC15" s="156"/>
      <c r="BD15" s="280">
        <f>BB15+BC15</f>
        <v>0</v>
      </c>
      <c r="BE15" s="277">
        <v>4</v>
      </c>
      <c r="BF15" s="156">
        <v>46</v>
      </c>
      <c r="BG15" s="156">
        <v>1</v>
      </c>
      <c r="BH15" s="156">
        <v>2</v>
      </c>
      <c r="BI15" s="281">
        <f>BG15+BH15</f>
        <v>3</v>
      </c>
      <c r="BJ15" s="245">
        <f>IF(OR(B15="F",B15="R"),0,B15)+IF(OR(G15="F",G15="R"),0,G15)+IF(OR(L15="F",L15="R"),0,L15)+IF(OR(Q15="F",Q15="R"),0,Q15)+IF(OR(V15="F",V15="R"),0,V15)+IF(OR(AA15="F",AA15="R"),0,AA15)+IF(OR(AF15="F",AF15="R"),0,AF15)+IF(OR(AK15="F",AK15="R"),0,AK15)+IF(OR(AP15="F",AP15="R"),0,AP15)+IF(OR(AU15="F",AU15="R"),0,AU15)+IF(OR(AZ15="F",AZ15="R"),0,AZ15)+IF(OR(BE15="F",BE15="R"),0,BE15)</f>
        <v>31</v>
      </c>
      <c r="BK15" s="80">
        <f>COUNT(B15,G15,L15,Q15,V15,AA15,AF15,AK15,AP15,AU15,AZ15,BE15)+BY15</f>
        <v>9</v>
      </c>
      <c r="BL15" s="81">
        <f>IF(OR(B15="",B15="F"),0,$B$38)+IF(OR(G15="",G15="F"),0,$G$38)+IF(OR(L15="",L15="F"),0,$L$38)+IF(OR(Q15="",Q15="F"),0,$Q$38)+IF(OR(V15="",V15="F"),0,$V$38)+IF(OR(AA15="",AA15="F"),0,$AA$38)+IF(OR(AF15="",AF15="F"),0,$AF$38)</f>
        <v>5</v>
      </c>
      <c r="BM15" s="116">
        <f>IF(OR(AK15="",AK15="F"),0,$AK$38)+IF(OR(AP15="",AP15="F"),0,$AP$38)+IF(OR(AU15="",AU15="F"),0,$AU$38)+IF(OR(AZ15="",AZ15="F"),0,$AZ$38)+IF(OR(BE15="",BE15="F"),0,$BE$38)</f>
        <v>4</v>
      </c>
      <c r="BN15" s="81">
        <f>BL15+BM15</f>
        <v>9</v>
      </c>
      <c r="BO15" s="81">
        <f>BK15+BX15</f>
        <v>9</v>
      </c>
      <c r="BP15" s="216">
        <f>IF(OR(+BK15=0,(+BJ15+BZ15)=0),"  -",(+BJ15+BZ15)/+BK15)</f>
        <v>6.1111111111111107</v>
      </c>
      <c r="BQ15" s="112">
        <f>C15+H15+M15+R15+W15+AB15+AG15+AL15+AQ15+AV15+BA15+BF15</f>
        <v>552</v>
      </c>
      <c r="BR15" s="113">
        <f>IF(+BN15=0,"  -",(+BQ15)/+BN15)</f>
        <v>61.333333333333336</v>
      </c>
      <c r="BS15" s="115">
        <f>D15+I15+N15+S15+X15+AC15+AH15+AM15+AR15+AW15+BB15+BG15</f>
        <v>16</v>
      </c>
      <c r="BT15" s="114">
        <f>IF(BO15=0," -",BS15/BO15)</f>
        <v>1.7777777777777777</v>
      </c>
      <c r="BU15" s="81">
        <f>E15+J15+O15+T15+Y15+AD15+AI15+AN15+AS15+AX15+BC15+BH15</f>
        <v>63</v>
      </c>
      <c r="BV15" s="114">
        <f>IF(BO15=0," -",BU15/BO15)</f>
        <v>7</v>
      </c>
      <c r="BW15" s="154">
        <f>BS15+BU15</f>
        <v>79</v>
      </c>
      <c r="BX15" s="155">
        <f>IF($B15="F",IF($B15="",0,1),0)+IF($G15="F",IF($G15="",0,1),0)+IF($L15="F",IF($L15="",0,1),0)+IF($Q15="F",IF($Q15="",0,1),0)+IF($V15="F",IF($V15="",0,1),0)+IF($AA15="F",IF($AA15="",0,1),0)+IF($AF15="F",IF($AF15="",0,1),0)+IF($AK15="F",IF($AK15="",0,1),0)+IF($AP15="F",IF($AP15="",0,1),0)+IF($AU15="F",IF($AU15="",0,1),0)+IF($AZ15="F",IF($AZ15="",0,1),0)+IF($BE15="F",IF($BE15="",0,1),0)</f>
        <v>0</v>
      </c>
      <c r="BY15" s="156">
        <f>IF($B15="R",IF($B15="",0,1),0)+IF($G15="R",IF($G15="",0,1),0)+IF($L15="R",IF($L15="",0,1),0)+IF($Q15="R",IF($Q15="",0,1),0)+IF($V15="R",IF($V15="",0,1),0)+IF($AA15="R",IF($AA15="",0,1),0)+IF($AF15="R",IF($AF15="",0,1),0)+IF($AK15="R",IF($AK15="",0,1),0)+IF($AP15="R",IF($AP15="",0,1),0)+IF($AU15="R",IF($AU15="",0,1),0)+IF($AZ15="R",IF($AZ15="",0,1),0)+IF($BE15="R",IF($BE15="",0,1),0)</f>
        <v>2</v>
      </c>
      <c r="BZ15" s="157">
        <f>リタイヤ!$M$15</f>
        <v>24</v>
      </c>
      <c r="CA15" s="158"/>
      <c r="CB15" s="159">
        <v>10</v>
      </c>
      <c r="CC15" s="202"/>
      <c r="CD15" s="203" t="str">
        <f t="shared" si="0"/>
        <v>JH1FFV</v>
      </c>
      <c r="CE15" s="206">
        <f t="shared" si="3"/>
        <v>1</v>
      </c>
      <c r="CF15" s="163">
        <f t="shared" si="4"/>
        <v>1</v>
      </c>
      <c r="CG15" s="206">
        <f t="shared" si="1"/>
        <v>1</v>
      </c>
      <c r="CH15" s="206">
        <f t="shared" si="2"/>
        <v>1</v>
      </c>
      <c r="CI15" s="142"/>
      <c r="CJ15" s="142"/>
    </row>
    <row r="16" spans="1:88" ht="21.9" customHeight="1" x14ac:dyDescent="0.3">
      <c r="A16" s="29" t="s">
        <v>46</v>
      </c>
      <c r="B16" s="264">
        <v>6</v>
      </c>
      <c r="C16" s="162">
        <v>50</v>
      </c>
      <c r="D16" s="162">
        <v>1</v>
      </c>
      <c r="E16" s="162">
        <v>8</v>
      </c>
      <c r="F16" s="265">
        <f>D16+E16</f>
        <v>9</v>
      </c>
      <c r="G16" s="264">
        <v>7</v>
      </c>
      <c r="H16" s="162">
        <v>21</v>
      </c>
      <c r="I16" s="162">
        <v>2</v>
      </c>
      <c r="J16" s="162">
        <v>11</v>
      </c>
      <c r="K16" s="265">
        <f>I16+J16</f>
        <v>13</v>
      </c>
      <c r="L16" s="264">
        <v>7</v>
      </c>
      <c r="M16" s="162">
        <v>79</v>
      </c>
      <c r="N16" s="162">
        <v>2</v>
      </c>
      <c r="O16" s="162">
        <v>5</v>
      </c>
      <c r="P16" s="265">
        <f>N16+O16</f>
        <v>7</v>
      </c>
      <c r="Q16" s="264">
        <v>4</v>
      </c>
      <c r="R16" s="162">
        <v>49</v>
      </c>
      <c r="S16" s="162">
        <v>1</v>
      </c>
      <c r="T16" s="162">
        <v>5</v>
      </c>
      <c r="U16" s="265">
        <f>S16+T16</f>
        <v>6</v>
      </c>
      <c r="V16" s="264" t="s">
        <v>119</v>
      </c>
      <c r="W16" s="266">
        <v>90</v>
      </c>
      <c r="X16" s="162">
        <v>0</v>
      </c>
      <c r="Y16" s="162">
        <v>4</v>
      </c>
      <c r="Z16" s="58">
        <f>X16+Y16</f>
        <v>4</v>
      </c>
      <c r="AA16" s="264">
        <v>10</v>
      </c>
      <c r="AB16" s="162">
        <v>84</v>
      </c>
      <c r="AC16" s="162">
        <v>1</v>
      </c>
      <c r="AD16" s="162">
        <v>11</v>
      </c>
      <c r="AE16" s="267">
        <f>AC16+AD16</f>
        <v>12</v>
      </c>
      <c r="AF16" s="264"/>
      <c r="AG16" s="162"/>
      <c r="AH16" s="162"/>
      <c r="AI16" s="162"/>
      <c r="AJ16" s="267">
        <f>AH16+AI16</f>
        <v>0</v>
      </c>
      <c r="AK16" s="264">
        <v>10</v>
      </c>
      <c r="AL16" s="162">
        <v>79</v>
      </c>
      <c r="AM16" s="162">
        <v>2</v>
      </c>
      <c r="AN16" s="162">
        <v>9</v>
      </c>
      <c r="AO16" s="58">
        <f>AM16+AN16</f>
        <v>11</v>
      </c>
      <c r="AP16" s="264"/>
      <c r="AQ16" s="162"/>
      <c r="AR16" s="162"/>
      <c r="AS16" s="162"/>
      <c r="AT16" s="265">
        <f>AR16+AS16</f>
        <v>0</v>
      </c>
      <c r="AU16" s="264"/>
      <c r="AV16" s="162"/>
      <c r="AW16" s="162"/>
      <c r="AX16" s="162"/>
      <c r="AY16" s="268">
        <f>AW16+AX16</f>
        <v>0</v>
      </c>
      <c r="AZ16" s="264"/>
      <c r="BA16" s="162"/>
      <c r="BB16" s="162"/>
      <c r="BC16" s="162"/>
      <c r="BD16" s="265">
        <f>BB16+BC16</f>
        <v>0</v>
      </c>
      <c r="BE16" s="264"/>
      <c r="BF16" s="162"/>
      <c r="BG16" s="162"/>
      <c r="BH16" s="162"/>
      <c r="BI16" s="241">
        <f>BG16+BH16</f>
        <v>0</v>
      </c>
      <c r="BJ16" s="238">
        <f>IF(OR(B16="F",B16="R"),0,B16)+IF(OR(G16="F",G16="R"),0,G16)+IF(OR(L16="F",L16="R"),0,L16)+IF(OR(Q16="F",Q16="R"),0,Q16)+IF(OR(V16="F",V16="R"),0,V16)+IF(OR(AA16="F",AA16="R"),0,AA16)+IF(OR(AF16="F",AF16="R"),0,AF16)+IF(OR(AK16="F",AK16="R"),0,AK16)+IF(OR(AP16="F",AP16="R"),0,AP16)+IF(OR(AU16="F",AU16="R"),0,AU16)+IF(OR(AZ16="F",AZ16="R"),0,AZ16)+IF(OR(BE16="F",BE16="R"),0,BE16)</f>
        <v>44</v>
      </c>
      <c r="BK16" s="246">
        <f>COUNT(B16,G16,L16,Q16,V16,AA16,AF16,AK16,AP16,AU16,AZ16,BE16)+BY16</f>
        <v>7</v>
      </c>
      <c r="BL16" s="49">
        <f>IF(OR(B16="",B16="F"),0,$B$38)+IF(OR(G16="",G16="F"),0,$G$38)+IF(OR(L16="",L16="F"),0,$L$38)+IF(OR(Q16="",Q16="F"),0,$Q$38)+IF(OR(V16="",V16="F"),0,$V$38)+IF(OR(AA16="",AA16="F"),0,$AA$38)+IF(OR(AF16="",AF16="F"),0,$AF$38)</f>
        <v>6</v>
      </c>
      <c r="BM16" s="49">
        <f>IF(OR(AK16="",AK16="F"),0,$AK$38)+IF(OR(AP16="",AP16="F"),0,$AP$38)+IF(OR(AU16="",AU16="F"),0,$AU$38)+IF(OR(AZ16="",AZ16="F"),0,$AZ$38)+IF(OR(BE16="",BE16="F"),0,$BE$38)</f>
        <v>1</v>
      </c>
      <c r="BN16" s="49">
        <f>BL16+BM16</f>
        <v>7</v>
      </c>
      <c r="BO16" s="49">
        <f>BK16+BX16</f>
        <v>7</v>
      </c>
      <c r="BP16" s="215">
        <f>IF(OR(+BK16=0,(+BJ16+BZ16)=0),"  -",(+BJ16+BZ16)/+BK16)</f>
        <v>7.7142857142857144</v>
      </c>
      <c r="BQ16" s="84">
        <f>C16+H16+M16+R16+W16+AB16+AG16+AL16+AQ16+AV16+BA16+BF16</f>
        <v>452</v>
      </c>
      <c r="BR16" s="111">
        <f>IF(+BN16=0,"  -",(+BQ16)/+BN16)</f>
        <v>64.571428571428569</v>
      </c>
      <c r="BS16" s="246">
        <f>D16+I16+N16+S16+X16+AC16+AH16+AM16+AR16+AW16+BB16+BG16</f>
        <v>9</v>
      </c>
      <c r="BT16" s="109">
        <f>IF(BO16=0," -",BS16/BO16)</f>
        <v>1.2857142857142858</v>
      </c>
      <c r="BU16" s="49">
        <f>E16+J16+O16+T16+Y16+AD16+AI16+AN16+AS16+AX16+BC16+BH16</f>
        <v>53</v>
      </c>
      <c r="BV16" s="109">
        <f>IF(BO16=0," -",BU16/BO16)</f>
        <v>7.5714285714285712</v>
      </c>
      <c r="BW16" s="160">
        <f>BS16+BU16</f>
        <v>62</v>
      </c>
      <c r="BX16" s="161">
        <f>IF($B16="F",IF($B16="",0,1),0)+IF($G16="F",IF($G16="",0,1),0)+IF($L16="F",IF($L16="",0,1),0)+IF($Q16="F",IF($Q16="",0,1),0)+IF($V16="F",IF($V16="",0,1),0)+IF($AA16="F",IF($AA16="",0,1),0)+IF($AF16="F",IF($AF16="",0,1),0)+IF($AK16="F",IF($AK16="",0,1),0)+IF($AP16="F",IF($AP16="",0,1),0)+IF($AU16="F",IF($AU16="",0,1),0)+IF($AZ16="F",IF($AZ16="",0,1),0)+IF($BE16="F",IF($BE16="",0,1),0)</f>
        <v>0</v>
      </c>
      <c r="BY16" s="162">
        <f>IF($B16="R",IF($B16="",0,1),0)+IF($G16="R",IF($G16="",0,1),0)+IF($L16="R",IF($L16="",0,1),0)+IF($Q16="R",IF($Q16="",0,1),0)+IF($V16="R",IF($V16="",0,1),0)+IF($AA16="R",IF($AA16="",0,1),0)+IF($AF16="R",IF($AF16="",0,1),0)+IF($AK16="R",IF($AK16="",0,1),0)+IF($AP16="R",IF($AP16="",0,1),0)+IF($AU16="R",IF($AU16="",0,1),0)+IF($AZ16="R",IF($AZ16="",0,1),0)+IF($BE16="R",IF($BE16="",0,1),0)</f>
        <v>1</v>
      </c>
      <c r="BZ16" s="151">
        <f>リタイヤ!$M$16</f>
        <v>10</v>
      </c>
      <c r="CA16" s="152"/>
      <c r="CB16" s="153">
        <v>11</v>
      </c>
      <c r="CC16" s="202"/>
      <c r="CD16" s="203" t="str">
        <f t="shared" si="0"/>
        <v>JJ1WSF</v>
      </c>
      <c r="CE16" s="206">
        <f t="shared" si="3"/>
        <v>0</v>
      </c>
      <c r="CF16" s="163">
        <f t="shared" si="4"/>
        <v>0</v>
      </c>
      <c r="CG16" s="206">
        <f t="shared" si="1"/>
        <v>0</v>
      </c>
      <c r="CH16" s="206">
        <f t="shared" si="2"/>
        <v>1</v>
      </c>
      <c r="CI16" s="142"/>
      <c r="CJ16" s="142"/>
    </row>
    <row r="17" spans="1:88" ht="21.9" customHeight="1" x14ac:dyDescent="0.3">
      <c r="A17" s="25" t="s">
        <v>59</v>
      </c>
      <c r="B17" s="22"/>
      <c r="C17" s="23"/>
      <c r="D17" s="23"/>
      <c r="E17" s="23"/>
      <c r="F17" s="24">
        <f>D17+E17</f>
        <v>0</v>
      </c>
      <c r="G17" s="22">
        <v>6</v>
      </c>
      <c r="H17" s="26">
        <v>21</v>
      </c>
      <c r="I17" s="23">
        <v>1</v>
      </c>
      <c r="J17" s="23">
        <v>7</v>
      </c>
      <c r="K17" s="24">
        <f>I17+J17</f>
        <v>8</v>
      </c>
      <c r="L17" s="22" t="s">
        <v>113</v>
      </c>
      <c r="M17" s="31">
        <v>90</v>
      </c>
      <c r="N17" s="23">
        <v>0</v>
      </c>
      <c r="O17" s="23">
        <v>2</v>
      </c>
      <c r="P17" s="24">
        <f>N17+O17</f>
        <v>2</v>
      </c>
      <c r="Q17" s="53" t="s">
        <v>116</v>
      </c>
      <c r="R17" s="26"/>
      <c r="S17" s="27">
        <v>0</v>
      </c>
      <c r="T17" s="27">
        <v>6</v>
      </c>
      <c r="U17" s="24">
        <f>S17+T17</f>
        <v>6</v>
      </c>
      <c r="V17" s="22"/>
      <c r="W17" s="23"/>
      <c r="X17" s="23"/>
      <c r="Y17" s="23"/>
      <c r="Z17" s="49">
        <f>X17+Y17</f>
        <v>0</v>
      </c>
      <c r="AA17" s="28"/>
      <c r="AB17" s="27"/>
      <c r="AC17" s="27"/>
      <c r="AD17" s="27"/>
      <c r="AE17" s="49">
        <f>AC17+AD17</f>
        <v>0</v>
      </c>
      <c r="AF17" s="28" t="s">
        <v>110</v>
      </c>
      <c r="AG17" s="31">
        <v>90</v>
      </c>
      <c r="AH17" s="27">
        <v>0</v>
      </c>
      <c r="AI17" s="27">
        <v>11</v>
      </c>
      <c r="AJ17" s="49">
        <f>AH17+AI17</f>
        <v>11</v>
      </c>
      <c r="AK17" s="28">
        <v>9</v>
      </c>
      <c r="AL17" s="27">
        <v>73</v>
      </c>
      <c r="AM17" s="27">
        <v>1</v>
      </c>
      <c r="AN17" s="27">
        <v>3</v>
      </c>
      <c r="AO17" s="49">
        <f>AM17+AN17</f>
        <v>4</v>
      </c>
      <c r="AP17" s="22" t="s">
        <v>110</v>
      </c>
      <c r="AQ17" s="27">
        <v>95</v>
      </c>
      <c r="AR17" s="23">
        <v>0</v>
      </c>
      <c r="AS17" s="23">
        <v>5</v>
      </c>
      <c r="AT17" s="24">
        <f>AR17+AS17</f>
        <v>5</v>
      </c>
      <c r="AU17" s="28">
        <v>11</v>
      </c>
      <c r="AV17" s="27">
        <v>90</v>
      </c>
      <c r="AW17" s="27">
        <v>1</v>
      </c>
      <c r="AX17" s="27">
        <v>5</v>
      </c>
      <c r="AY17" s="49">
        <f>AW17+AX17</f>
        <v>6</v>
      </c>
      <c r="AZ17" s="22">
        <v>9</v>
      </c>
      <c r="BA17" s="27">
        <v>70</v>
      </c>
      <c r="BB17" s="70">
        <v>1</v>
      </c>
      <c r="BC17" s="70">
        <v>1</v>
      </c>
      <c r="BD17" s="58">
        <f>BB17+BC17</f>
        <v>2</v>
      </c>
      <c r="BE17" s="28" t="s">
        <v>110</v>
      </c>
      <c r="BF17" s="27">
        <v>90</v>
      </c>
      <c r="BG17" s="27">
        <v>0</v>
      </c>
      <c r="BH17" s="27">
        <v>9</v>
      </c>
      <c r="BI17" s="49">
        <f>BG17+BH17</f>
        <v>9</v>
      </c>
      <c r="BJ17" s="83">
        <f>IF(OR(B17="F",B17="R"),0,B17)+IF(OR(G17="F",G17="R"),0,G17)+IF(OR(L17="F",L17="R"),0,L17)+IF(OR(Q17="F",Q17="R"),0,Q17)+IF(OR(V17="F",V17="R"),0,V17)+IF(OR(AA17="F",AA17="R"),0,AA17)+IF(OR(AF17="F",AF17="R"),0,AF17)+IF(OR(AK17="F",AK17="R"),0,AK17)+IF(OR(AP17="F",AP17="R"),0,AP17)+IF(OR(AU17="F",AU17="R"),0,AU17)+IF(OR(AZ17="F",AZ17="R"),0,AZ17)+IF(OR(BE17="F",BE17="R"),0,BE17)</f>
        <v>35</v>
      </c>
      <c r="BK17" s="84">
        <f>COUNT(B17,G17,L17,Q17,V17,AA17,AF17,AK17,AP17,AU17,AZ17,BE17)+BY17</f>
        <v>9</v>
      </c>
      <c r="BL17" s="49">
        <f>IF(OR(B17="",B17="F"),0,$B$38)+IF(OR(G17="",G17="F"),0,$G$38)+IF(OR(L17="",L17="F"),0,$L$38)+IF(OR(Q17="",Q17="F"),0,$Q$38)+IF(OR(V17="",V17="F"),0,$V$38)+IF(OR(AA17="",AA17="F"),0,$AA$38)+IF(OR(AF17="",AF17="F"),0,$AF$38)</f>
        <v>4</v>
      </c>
      <c r="BM17" s="49">
        <f>IF(OR(AK17="",AK17="F"),0,$AK$38)+IF(OR(AP17="",AP17="F"),0,$AP$38)+IF(OR(AU17="",AU17="F"),0,$AU$38)+IF(OR(AZ17="",AZ17="F"),0,$AZ$38)+IF(OR(BE17="",BE17="F"),0,$BE$38)</f>
        <v>5</v>
      </c>
      <c r="BN17" s="49">
        <f>BL17+BM17</f>
        <v>9</v>
      </c>
      <c r="BO17" s="49">
        <f>BK17+BX17</f>
        <v>9</v>
      </c>
      <c r="BP17" s="215">
        <f>IF(OR(+BK17=0,(+BJ17+BZ17)=0),"  -",(+BJ17+BZ17)/+BK17)</f>
        <v>10.666666666666666</v>
      </c>
      <c r="BQ17" s="84">
        <f>C17+H17+M17+R17+W17+AB17+AG17+AL17+AQ17+AV17+BA17+BF17</f>
        <v>619</v>
      </c>
      <c r="BR17" s="111">
        <f>IF(+BN17=0,"  -",(+BQ17)/+BN17)</f>
        <v>68.777777777777771</v>
      </c>
      <c r="BS17" s="84">
        <f>D17+I17+N17+S17+X17+AC17+AH17+AM17+AR17+AW17+BB17+BG17</f>
        <v>4</v>
      </c>
      <c r="BT17" s="109">
        <f>IF(BO17=0," -",BS17/BO17)</f>
        <v>0.44444444444444442</v>
      </c>
      <c r="BU17" s="49">
        <f>E17+J17+O17+T17+Y17+AD17+AI17+AN17+AS17+AX17+BC17+BH17</f>
        <v>49</v>
      </c>
      <c r="BV17" s="109">
        <f>IF(BO17=0," -",BU17/BO17)</f>
        <v>5.4444444444444446</v>
      </c>
      <c r="BW17" s="149">
        <f>BS17+BU17</f>
        <v>53</v>
      </c>
      <c r="BX17" s="150">
        <f>IF($B17="F",IF($B17="",0,1),0)+IF($G17="F",IF($G17="",0,1),0)+IF($L17="F",IF($L17="",0,1),0)+IF($Q17="F",IF($Q17="",0,1),0)+IF($V17="F",IF($V17="",0,1),0)+IF($AA17="F",IF($AA17="",0,1),0)+IF($AF17="F",IF($AF17="",0,1),0)+IF($AK17="F",IF($AK17="",0,1),0)+IF($AP17="F",IF($AP17="",0,1),0)+IF($AU17="F",IF($AU17="",0,1),0)+IF($AZ17="F",IF($AZ17="",0,1),0)+IF($BE17="F",IF($BE17="",0,1),0)</f>
        <v>0</v>
      </c>
      <c r="BY17" s="23">
        <f>IF($B17="R",IF($B17="",0,1),0)+IF($G17="R",IF($G17="",0,1),0)+IF($L17="R",IF($L17="",0,1),0)+IF($Q17="R",IF($Q17="",0,1),0)+IF($V17="R",IF($V17="",0,1),0)+IF($AA17="R",IF($AA17="",0,1),0)+IF($AF17="R",IF($AF17="",0,1),0)+IF($AK17="R",IF($AK17="",0,1),0)+IF($AP17="R",IF($AP17="",0,1),0)+IF($AU17="R",IF($AU17="",0,1),0)+IF($AZ17="R",IF($AZ17="",0,1),0)+IF($BE17="R",IF($BE17="",0,1),0)</f>
        <v>5</v>
      </c>
      <c r="BZ17" s="151">
        <f>リタイヤ!$M$17</f>
        <v>61</v>
      </c>
      <c r="CA17" s="152"/>
      <c r="CB17" s="153">
        <v>12</v>
      </c>
      <c r="CC17" s="202"/>
      <c r="CD17" s="203" t="str">
        <f t="shared" si="0"/>
        <v>7L1KVP</v>
      </c>
      <c r="CE17" s="206">
        <f t="shared" si="3"/>
        <v>0</v>
      </c>
      <c r="CF17" s="163">
        <f t="shared" si="4"/>
        <v>0</v>
      </c>
      <c r="CG17" s="206">
        <f t="shared" si="1"/>
        <v>0</v>
      </c>
      <c r="CH17" s="206">
        <f t="shared" si="2"/>
        <v>0</v>
      </c>
      <c r="CI17" s="142"/>
      <c r="CJ17" s="142"/>
    </row>
    <row r="18" spans="1:88" ht="21.9" customHeight="1" x14ac:dyDescent="0.3">
      <c r="A18" s="25" t="s">
        <v>120</v>
      </c>
      <c r="B18" s="22"/>
      <c r="C18" s="23"/>
      <c r="D18" s="23"/>
      <c r="E18" s="23"/>
      <c r="F18" s="24"/>
      <c r="G18" s="22"/>
      <c r="H18" s="244"/>
      <c r="I18" s="23"/>
      <c r="J18" s="23"/>
      <c r="K18" s="24"/>
      <c r="L18" s="22"/>
      <c r="M18" s="244"/>
      <c r="N18" s="23"/>
      <c r="O18" s="23"/>
      <c r="P18" s="24"/>
      <c r="Q18" s="22"/>
      <c r="R18" s="23"/>
      <c r="S18" s="23"/>
      <c r="T18" s="23"/>
      <c r="U18" s="24"/>
      <c r="V18" s="22" t="s">
        <v>119</v>
      </c>
      <c r="W18" s="31">
        <v>90</v>
      </c>
      <c r="X18" s="23">
        <v>0</v>
      </c>
      <c r="Y18" s="23">
        <v>9</v>
      </c>
      <c r="Z18" s="49">
        <f>X18+Y18</f>
        <v>9</v>
      </c>
      <c r="AA18" s="22" t="s">
        <v>110</v>
      </c>
      <c r="AB18" s="31">
        <v>90</v>
      </c>
      <c r="AC18" s="23">
        <v>0</v>
      </c>
      <c r="AD18" s="23">
        <v>6</v>
      </c>
      <c r="AE18" s="49">
        <f>AC18+AD18</f>
        <v>6</v>
      </c>
      <c r="AF18" s="22">
        <v>9</v>
      </c>
      <c r="AG18" s="23">
        <v>53</v>
      </c>
      <c r="AH18" s="23">
        <v>2</v>
      </c>
      <c r="AI18" s="23">
        <v>1</v>
      </c>
      <c r="AJ18" s="49">
        <f>AH18+AI18</f>
        <v>3</v>
      </c>
      <c r="AK18" s="22"/>
      <c r="AL18" s="23"/>
      <c r="AM18" s="23"/>
      <c r="AN18" s="23"/>
      <c r="AO18" s="49">
        <f>AM18+AN18</f>
        <v>0</v>
      </c>
      <c r="AP18" s="22" t="s">
        <v>110</v>
      </c>
      <c r="AQ18" s="23">
        <v>95</v>
      </c>
      <c r="AR18" s="23">
        <v>0</v>
      </c>
      <c r="AS18" s="23">
        <v>9</v>
      </c>
      <c r="AT18" s="24">
        <f>AR18+AS18</f>
        <v>9</v>
      </c>
      <c r="AU18" s="22">
        <v>10</v>
      </c>
      <c r="AV18" s="23">
        <v>76</v>
      </c>
      <c r="AW18" s="23">
        <v>2</v>
      </c>
      <c r="AX18" s="23">
        <v>3</v>
      </c>
      <c r="AY18" s="49">
        <f>AW18+AX18</f>
        <v>5</v>
      </c>
      <c r="AZ18" s="22">
        <v>7</v>
      </c>
      <c r="BA18" s="23">
        <v>50</v>
      </c>
      <c r="BB18" s="23">
        <v>2</v>
      </c>
      <c r="BC18" s="23">
        <v>10</v>
      </c>
      <c r="BD18" s="58">
        <f>BB18+BC18</f>
        <v>12</v>
      </c>
      <c r="BE18" s="22" t="s">
        <v>110</v>
      </c>
      <c r="BF18" s="23">
        <v>90</v>
      </c>
      <c r="BG18" s="23">
        <v>0</v>
      </c>
      <c r="BH18" s="23">
        <v>5</v>
      </c>
      <c r="BI18" s="49">
        <f>BG18+BH18</f>
        <v>5</v>
      </c>
      <c r="BJ18" s="83">
        <f>IF(OR(B18="F",B18="R"),0,B18)+IF(OR(G18="F",G18="R"),0,G18)+IF(OR(L18="F",L18="R"),0,L18)+IF(OR(Q18="F",Q18="R"),0,Q18)+IF(OR(V18="F",V18="R"),0,V18)+IF(OR(AA18="F",AA18="R"),0,AA18)+IF(OR(AF18="F",AF18="R"),0,AF18)+IF(OR(AK18="F",AK18="R"),0,AK18)+IF(OR(AP18="F",AP18="R"),0,AP18)+IF(OR(AU18="F",AU18="R"),0,AU18)+IF(OR(AZ18="F",AZ18="R"),0,AZ18)+IF(OR(BE18="F",BE18="R"),0,BE18)</f>
        <v>26</v>
      </c>
      <c r="BK18" s="84">
        <f>COUNT(B18,G18,L18,Q18,V18,AA18,AF18,AK18,AP18,AU18,AZ18,BE18)+BY18</f>
        <v>7</v>
      </c>
      <c r="BL18" s="49">
        <f>IF(OR(B18="",B18="F"),0,$B$38)+IF(OR(G18="",G18="F"),0,$G$38)+IF(OR(L18="",L18="F"),0,$L$38)+IF(OR(Q18="",Q18="F"),0,$Q$38)+IF(OR(V18="",V18="F"),0,$V$38)+IF(OR(AA18="",AA18="F"),0,$AA$38)+IF(OR(AF18="",AF18="F"),0,$AF$38)</f>
        <v>3</v>
      </c>
      <c r="BM18" s="49">
        <f>IF(OR(AK18="",AK18="F"),0,$AK$38)+IF(OR(AP18="",AP18="F"),0,$AP$38)+IF(OR(AU18="",AU18="F"),0,$AU$38)+IF(OR(AZ18="",AZ18="F"),0,$AZ$38)+IF(OR(BE18="",BE18="F"),0,$BE$38)</f>
        <v>4</v>
      </c>
      <c r="BN18" s="49">
        <f>BL18+BM18</f>
        <v>7</v>
      </c>
      <c r="BO18" s="49">
        <f>BK18+BX18</f>
        <v>7</v>
      </c>
      <c r="BP18" s="215">
        <f>IF(OR(+BK18=0,(+BJ18+BZ18)=0),"  -",(+BJ18+BZ18)/+BK18)</f>
        <v>10.428571428571429</v>
      </c>
      <c r="BQ18" s="84">
        <f>C18+H18+M18+R18+W18+AB18+AG18+AL18+AQ18+AV18+BA18+BF18</f>
        <v>544</v>
      </c>
      <c r="BR18" s="111">
        <f>IF(+BN18=0,"  -",(+BQ18)/+BN18)</f>
        <v>77.714285714285708</v>
      </c>
      <c r="BS18" s="84">
        <f>D18+I18+N18+S18+X18+AC18+AH18+AM18+AR18+AW18+BB18+BG18</f>
        <v>6</v>
      </c>
      <c r="BT18" s="109">
        <f>IF(BO18=0," -",BS18/BO18)</f>
        <v>0.8571428571428571</v>
      </c>
      <c r="BU18" s="49">
        <f>E18+J18+O18+T18+Y18+AD18+AI18+AN18+AS18+AX18+BC18+BH18</f>
        <v>43</v>
      </c>
      <c r="BV18" s="109">
        <f>IF(BO18=0," -",BU18/BO18)</f>
        <v>6.1428571428571432</v>
      </c>
      <c r="BW18" s="149">
        <f>BS18+BU18</f>
        <v>49</v>
      </c>
      <c r="BX18" s="150">
        <f>IF($B18="F",IF($B18="",0,1),0)+IF($G18="F",IF($G18="",0,1),0)+IF($L18="F",IF($L18="",0,1),0)+IF($Q18="F",IF($Q18="",0,1),0)+IF($V18="F",IF($V18="",0,1),0)+IF($AA18="F",IF($AA18="",0,1),0)+IF($AF18="F",IF($AF18="",0,1),0)+IF($AK18="F",IF($AK18="",0,1),0)+IF($AP18="F",IF($AP18="",0,1),0)+IF($AU18="F",IF($AU18="",0,1),0)+IF($AZ18="F",IF($AZ18="",0,1),0)+IF($BE18="F",IF($BE18="",0,1),0)</f>
        <v>0</v>
      </c>
      <c r="BY18" s="23">
        <f>IF($B18="R",IF($B18="",0,1),0)+IF($G18="R",IF($G18="",0,1),0)+IF($L18="R",IF($L18="",0,1),0)+IF($Q18="R",IF($Q18="",0,1),0)+IF($V18="R",IF($V18="",0,1),0)+IF($AA18="R",IF($AA18="",0,1),0)+IF($AF18="R",IF($AF18="",0,1),0)+IF($AK18="R",IF($AK18="",0,1),0)+IF($AP18="R",IF($AP18="",0,1),0)+IF($AU18="R",IF($AU18="",0,1),0)+IF($AZ18="R",IF($AZ18="",0,1),0)+IF($BE18="R",IF($BE18="",0,1),0)</f>
        <v>4</v>
      </c>
      <c r="BZ18" s="163">
        <f>リタイヤ!$M$18</f>
        <v>47</v>
      </c>
      <c r="CA18" s="152"/>
      <c r="CB18" s="153">
        <v>13</v>
      </c>
      <c r="CC18" s="202"/>
      <c r="CD18" s="203" t="str">
        <f t="shared" si="0"/>
        <v>JG1MVL</v>
      </c>
      <c r="CE18" s="206">
        <f>(IF(B18=1,1,0)+IF(G18=1,1,0)+IF(L18=1,1,0)+IF(Q18=1,1,0)+IF(V18=1,1,0)+IF(AA18=1,1,0)+IF(AF18=1,1,0)+IF(AK18=1,1,0)+IF(AP18=1,1,0)+IF(AU18=1,1,0)+IF(AZ18=1,1,0)+IF(BE18=1,1,0))</f>
        <v>0</v>
      </c>
      <c r="CF18" s="163">
        <f>(IF(B18=2,1,0)+IF(G18=2,1,0)+IF(L18=2,1,0)+IF(Q18=2,1,0)+IF(V18=2,1,0)+IF(AA18=2,1,0)+IF(AF18=2,1,0)+IF(AK18=2,1,0)+IF(AP18=2,1,0)+IF(AU18=2,1,0)+IF(AZ18=2,1,0)+IF(BE18=2,1,0))</f>
        <v>0</v>
      </c>
      <c r="CG18" s="206">
        <f>(IF(B18=3,1,0)+IF(G18=3,1,0)+IF(L18=3,1,0)+IF(Q18=3,1,0)+IF(V18=3,1,0)+IF(AA18=3,1,0)+IF(AF18=3,1,0)+IF(AK18=3,1,0)+IF(AP18=3,1,0)+IF(AU18=3,1,0)+IF(AZ18=3,1,0)+IF(BE18=3,1,0))</f>
        <v>0</v>
      </c>
      <c r="CH18" s="206">
        <f>(IF(B18=4,1,0)+IF(G18=4,1,0)+IF(L18=4,1,0)+IF(Q18=4,1,0)+IF(V18=4,1,0)+IF(AA18=4,1,0)+IF(AF18=4,1,0)+IF(AK18=4,1,0)+IF(AP18=4,1,0)+IF(AU18=4,1,0)+IF(AZ18=4,1,0)+IF(BE18=4,1,0))</f>
        <v>0</v>
      </c>
      <c r="CI18" s="142"/>
      <c r="CJ18" s="142"/>
    </row>
    <row r="19" spans="1:88" ht="21.9" customHeight="1" x14ac:dyDescent="0.3">
      <c r="A19" s="25" t="s">
        <v>99</v>
      </c>
      <c r="B19" s="28">
        <v>10</v>
      </c>
      <c r="C19" s="27">
        <v>83</v>
      </c>
      <c r="D19" s="27">
        <v>1</v>
      </c>
      <c r="E19" s="27">
        <v>2</v>
      </c>
      <c r="F19" s="24">
        <f>D19+E19</f>
        <v>3</v>
      </c>
      <c r="G19" s="28"/>
      <c r="H19" s="27"/>
      <c r="I19" s="27"/>
      <c r="J19" s="27"/>
      <c r="K19" s="24">
        <f>I19+J19</f>
        <v>0</v>
      </c>
      <c r="L19" s="28"/>
      <c r="M19" s="244"/>
      <c r="N19" s="27"/>
      <c r="O19" s="27"/>
      <c r="P19" s="24">
        <f>N19+O19</f>
        <v>0</v>
      </c>
      <c r="Q19" s="28">
        <v>8</v>
      </c>
      <c r="R19" s="23">
        <v>87</v>
      </c>
      <c r="S19" s="27">
        <v>1</v>
      </c>
      <c r="T19" s="27">
        <v>2</v>
      </c>
      <c r="U19" s="24">
        <f>S19+T19</f>
        <v>3</v>
      </c>
      <c r="V19" s="28"/>
      <c r="W19" s="27"/>
      <c r="X19" s="27"/>
      <c r="Y19" s="27"/>
      <c r="Z19" s="49">
        <f>X19+Y19</f>
        <v>0</v>
      </c>
      <c r="AA19" s="28">
        <v>8</v>
      </c>
      <c r="AB19" s="27">
        <v>80</v>
      </c>
      <c r="AC19" s="27">
        <v>1</v>
      </c>
      <c r="AD19" s="27">
        <v>8</v>
      </c>
      <c r="AE19" s="49">
        <f>AC19+AD19</f>
        <v>9</v>
      </c>
      <c r="AF19" s="28" t="s">
        <v>110</v>
      </c>
      <c r="AG19" s="31">
        <v>90</v>
      </c>
      <c r="AH19" s="27">
        <v>0</v>
      </c>
      <c r="AI19" s="27">
        <v>12</v>
      </c>
      <c r="AJ19" s="56">
        <f>AH19+AI19</f>
        <v>12</v>
      </c>
      <c r="AK19" s="28"/>
      <c r="AL19" s="27"/>
      <c r="AM19" s="27"/>
      <c r="AN19" s="27"/>
      <c r="AO19" s="49">
        <f>AM19+AN19</f>
        <v>0</v>
      </c>
      <c r="AP19" s="28">
        <v>4</v>
      </c>
      <c r="AQ19" s="27">
        <v>94</v>
      </c>
      <c r="AR19" s="27">
        <v>1</v>
      </c>
      <c r="AS19" s="27">
        <v>3</v>
      </c>
      <c r="AT19" s="24">
        <f>AR19+AS19</f>
        <v>4</v>
      </c>
      <c r="AU19" s="28"/>
      <c r="AV19" s="27"/>
      <c r="AW19" s="27"/>
      <c r="AX19" s="27"/>
      <c r="AY19" s="49">
        <f>AW19+AX19</f>
        <v>0</v>
      </c>
      <c r="AZ19" s="28"/>
      <c r="BA19" s="27"/>
      <c r="BB19" s="27"/>
      <c r="BC19" s="27"/>
      <c r="BD19" s="58">
        <f>BB19+BC19</f>
        <v>0</v>
      </c>
      <c r="BE19" s="28"/>
      <c r="BF19" s="27"/>
      <c r="BG19" s="27"/>
      <c r="BH19" s="27"/>
      <c r="BI19" s="49">
        <f>BG19+BH19</f>
        <v>0</v>
      </c>
      <c r="BJ19" s="83">
        <f>IF(OR(B19="F",B19="R"),0,B19)+IF(OR(G19="F",G19="R"),0,G19)+IF(OR(L19="F",L19="R"),0,L19)+IF(OR(Q19="F",Q19="R"),0,Q19)+IF(OR(V19="F",V19="R"),0,V19)+IF(OR(AA19="F",AA19="R"),0,AA19)+IF(OR(AF19="F",AF19="R"),0,AF19)+IF(OR(AK19="F",AK19="R"),0,AK19)+IF(OR(AP19="F",AP19="R"),0,AP19)+IF(OR(AU19="F",AU19="R"),0,AU19)+IF(OR(AZ19="F",AZ19="R"),0,AZ19)+IF(OR(BE19="F",BE19="R"),0,BE19)</f>
        <v>30</v>
      </c>
      <c r="BK19" s="84">
        <f>COUNT(B19,G19,L19,Q19,V19,AA19,AF19,AK19,AP19,AU19,AZ19,BE19)+BY19</f>
        <v>5</v>
      </c>
      <c r="BL19" s="49">
        <f>IF(OR(B19="",B19="F"),0,$B$38)+IF(OR(G19="",G19="F"),0,$G$38)+IF(OR(L19="",L19="F"),0,$L$38)+IF(OR(Q19="",Q19="F"),0,$Q$38)+IF(OR(V19="",V19="F"),0,$V$38)+IF(OR(AA19="",AA19="F"),0,$AA$38)+IF(OR(AF19="",AF19="F"),0,$AF$38)</f>
        <v>4</v>
      </c>
      <c r="BM19" s="49">
        <f>IF(OR(AK19="",AK19="F"),0,$AK$38)+IF(OR(AP19="",AP19="F"),0,$AP$38)+IF(OR(AU19="",AU19="F"),0,$AU$38)+IF(OR(AZ19="",AZ19="F"),0,$AZ$38)+IF(OR(BE19="",BE19="F"),0,$BE$38)</f>
        <v>1</v>
      </c>
      <c r="BN19" s="49">
        <f>BL19+BM19</f>
        <v>5</v>
      </c>
      <c r="BO19" s="49">
        <f>BK19+BX19</f>
        <v>5</v>
      </c>
      <c r="BP19" s="215">
        <f>IF(OR(+BK19=0,(+BJ19+BZ19)=0),"  -",(+BJ19+BZ19)/+BK19)</f>
        <v>8.6</v>
      </c>
      <c r="BQ19" s="84">
        <f>C19+H19+M19+R19+W19+AB19+AG19+AL19+AQ19+AV19+BA19+BF19</f>
        <v>434</v>
      </c>
      <c r="BR19" s="111">
        <f>IF(+BN19=0,"  -",(+BQ19)/+BN19)</f>
        <v>86.8</v>
      </c>
      <c r="BS19" s="84">
        <f>D19+I19+N19+S19+X19+AC19+AH19+AM19+AR19+AW19+BB19+BG19</f>
        <v>4</v>
      </c>
      <c r="BT19" s="109">
        <f>IF(BO19=0," -",BS19/BO19)</f>
        <v>0.8</v>
      </c>
      <c r="BU19" s="49">
        <f>E19+J19+O19+T19+Y19+AD19+AI19+AN19+AS19+AX19+BC19+BH19</f>
        <v>27</v>
      </c>
      <c r="BV19" s="109">
        <f>IF(BO19=0," -",BU19/BO19)</f>
        <v>5.4</v>
      </c>
      <c r="BW19" s="149">
        <f>BS19+BU19</f>
        <v>31</v>
      </c>
      <c r="BX19" s="150">
        <f>IF($B19="F",IF($B19="",0,1),0)+IF($G19="F",IF($G19="",0,1),0)+IF($L19="F",IF($L19="",0,1),0)+IF($Q19="F",IF($Q19="",0,1),0)+IF($V19="F",IF($V19="",0,1),0)+IF($AA19="F",IF($AA19="",0,1),0)+IF($AF19="F",IF($AF19="",0,1),0)+IF($AK19="F",IF($AK19="",0,1),0)+IF($AP19="F",IF($AP19="",0,1),0)+IF($AU19="F",IF($AU19="",0,1),0)+IF($AZ19="F",IF($AZ19="",0,1),0)+IF($BE19="F",IF($BE19="",0,1),0)</f>
        <v>0</v>
      </c>
      <c r="BY19" s="23">
        <f>IF($B19="R",IF($B19="",0,1),0)+IF($G19="R",IF($G19="",0,1),0)+IF($L19="R",IF($L19="",0,1),0)+IF($Q19="R",IF($Q19="",0,1),0)+IF($V19="R",IF($V19="",0,1),0)+IF($AA19="R",IF($AA19="",0,1),0)+IF($AF19="R",IF($AF19="",0,1),0)+IF($AK19="R",IF($AK19="",0,1),0)+IF($AP19="R",IF($AP19="",0,1),0)+IF($AU19="R",IF($AU19="",0,1),0)+IF($AZ19="R",IF($AZ19="",0,1),0)+IF($BE19="R",IF($BE19="",0,1),0)</f>
        <v>1</v>
      </c>
      <c r="BZ19" s="163">
        <f>リタイヤ!$M$19</f>
        <v>13</v>
      </c>
      <c r="CA19" s="152"/>
      <c r="CB19" s="153">
        <v>14</v>
      </c>
      <c r="CC19" s="202"/>
      <c r="CD19" s="203" t="str">
        <f t="shared" si="0"/>
        <v>JA1FEL</v>
      </c>
      <c r="CE19" s="206">
        <f t="shared" si="3"/>
        <v>0</v>
      </c>
      <c r="CF19" s="163">
        <f t="shared" si="4"/>
        <v>0</v>
      </c>
      <c r="CG19" s="206">
        <f t="shared" si="1"/>
        <v>0</v>
      </c>
      <c r="CH19" s="206">
        <f t="shared" si="2"/>
        <v>1</v>
      </c>
      <c r="CI19" s="142"/>
      <c r="CJ19" s="142"/>
    </row>
    <row r="20" spans="1:88" ht="21.9" customHeight="1" thickBot="1" x14ac:dyDescent="0.35">
      <c r="A20" s="25" t="s">
        <v>129</v>
      </c>
      <c r="B20" s="260"/>
      <c r="C20" s="282"/>
      <c r="D20" s="179"/>
      <c r="E20" s="179"/>
      <c r="F20" s="261">
        <f>D20+E20</f>
        <v>0</v>
      </c>
      <c r="G20" s="260"/>
      <c r="H20" s="282"/>
      <c r="I20" s="179"/>
      <c r="J20" s="179"/>
      <c r="K20" s="261">
        <f>I20+J20</f>
        <v>0</v>
      </c>
      <c r="L20" s="260"/>
      <c r="M20" s="282"/>
      <c r="N20" s="179"/>
      <c r="O20" s="179"/>
      <c r="P20" s="261">
        <f>N20+O20</f>
        <v>0</v>
      </c>
      <c r="Q20" s="301"/>
      <c r="R20" s="258"/>
      <c r="S20" s="258"/>
      <c r="T20" s="258"/>
      <c r="U20" s="261">
        <f>S20+T20</f>
        <v>0</v>
      </c>
      <c r="V20" s="260"/>
      <c r="W20" s="282"/>
      <c r="X20" s="179"/>
      <c r="Y20" s="179"/>
      <c r="Z20" s="262">
        <f>X20+Y20</f>
        <v>0</v>
      </c>
      <c r="AA20" s="301"/>
      <c r="AB20" s="258"/>
      <c r="AC20" s="258"/>
      <c r="AD20" s="258"/>
      <c r="AE20" s="262">
        <f>AC20+AD20</f>
        <v>0</v>
      </c>
      <c r="AF20" s="304"/>
      <c r="AG20" s="258"/>
      <c r="AH20" s="258"/>
      <c r="AI20" s="258"/>
      <c r="AJ20" s="283">
        <f>AH20+AI20</f>
        <v>0</v>
      </c>
      <c r="AK20" s="301"/>
      <c r="AL20" s="258"/>
      <c r="AM20" s="258"/>
      <c r="AN20" s="258"/>
      <c r="AO20" s="262">
        <f>AM20+AN20</f>
        <v>0</v>
      </c>
      <c r="AP20" s="260"/>
      <c r="AQ20" s="258"/>
      <c r="AR20" s="179"/>
      <c r="AS20" s="179"/>
      <c r="AT20" s="261">
        <f>AR20+AS20</f>
        <v>0</v>
      </c>
      <c r="AU20" s="301">
        <v>2</v>
      </c>
      <c r="AV20" s="258">
        <v>48</v>
      </c>
      <c r="AW20" s="258">
        <v>4</v>
      </c>
      <c r="AX20" s="258">
        <v>1</v>
      </c>
      <c r="AY20" s="283">
        <f>AW20+AX20</f>
        <v>5</v>
      </c>
      <c r="AZ20" s="260">
        <v>8</v>
      </c>
      <c r="BA20" s="258">
        <v>53</v>
      </c>
      <c r="BB20" s="305">
        <v>1</v>
      </c>
      <c r="BC20" s="305">
        <v>8</v>
      </c>
      <c r="BD20" s="261">
        <f>BB20+BC20</f>
        <v>9</v>
      </c>
      <c r="BE20" s="301">
        <v>5</v>
      </c>
      <c r="BF20" s="258">
        <v>47</v>
      </c>
      <c r="BG20" s="258">
        <v>1</v>
      </c>
      <c r="BH20" s="258">
        <v>13</v>
      </c>
      <c r="BI20" s="283">
        <f>BG20+BH20</f>
        <v>14</v>
      </c>
      <c r="BJ20" s="234">
        <f>IF(OR(B20="F",B20="R"),0,B20)+IF(OR(G20="F",G20="R"),0,G20)+IF(OR(L20="F",L20="R"),0,L20)+IF(OR(Q20="F",Q20="R"),0,Q20)+IF(OR(V20="F",V20="R"),0,V20)+IF(OR(AA20="F",AA20="R"),0,AA20)+IF(OR(AF20="F",AF20="R"),0,AF20)+IF(OR(AK20="F",AK20="R"),0,AK20)+IF(OR(AP20="F",AP20="R"),0,AP20)+IF(OR(AU20="F",AU20="R"),0,AU20)+IF(OR(AZ20="F",AZ20="R"),0,AZ20)+IF(OR(BE20="F",BE20="R"),0,BE20)</f>
        <v>15</v>
      </c>
      <c r="BK20" s="240">
        <f>COUNT(B20,G20,L20,Q20,V20,AA20,AF20,AK20,AP20,AU20,AZ20,BE20)+BY20</f>
        <v>3</v>
      </c>
      <c r="BL20" s="81">
        <f>IF(OR(B20="",B20="F"),0,$B$38)+IF(OR(G20="",G20="F"),0,$G$38)+IF(OR(L20="",L20="F"),0,$L$38)+IF(OR(Q20="",Q20="F"),0,$Q$38)+IF(OR(V20="",V20="F"),0,$V$38)+IF(OR(AA20="",AA20="F"),0,$AA$38)+IF(OR(AF20="",AF20="F"),0,$AF$38)</f>
        <v>0</v>
      </c>
      <c r="BM20" s="116">
        <f>IF(OR(AK20="",AK20="F"),0,$AK$38)+IF(OR(AP20="",AP20="F"),0,$AP$38)+IF(OR(AU20="",AU20="F"),0,$AU$38)+IF(OR(AZ20="",AZ20="F"),0,$AZ$38)+IF(OR(BE20="",BE20="F"),0,$BE$38)</f>
        <v>3</v>
      </c>
      <c r="BN20" s="116">
        <f>BL20+BM20</f>
        <v>3</v>
      </c>
      <c r="BO20" s="112">
        <f>BK20+BX20</f>
        <v>3</v>
      </c>
      <c r="BP20" s="249">
        <f>IF(OR(+BK20=0,(+BJ20+BZ20)=0),"  -",(+BJ20+BZ20)/+BK20)</f>
        <v>5</v>
      </c>
      <c r="BQ20" s="235">
        <f>C20+H20+M20+R20+W20+AB20+AG20+AL20+AQ20+AV20+BA20+BF20</f>
        <v>148</v>
      </c>
      <c r="BR20" s="236">
        <f>IF(+BN20=0,"  -",(+BQ20)/+BN20)</f>
        <v>49.333333333333336</v>
      </c>
      <c r="BS20" s="115">
        <f>D20+I20+N20+S20+X20+AC20+AH20+AM20+AR20+AW20+BB20+BG20</f>
        <v>6</v>
      </c>
      <c r="BT20" s="242">
        <f>IF(BO20=0," -",BS20/BO20)</f>
        <v>2</v>
      </c>
      <c r="BU20" s="116">
        <f>E20+J20+O20+T20+Y20+AD20+AI20+AN20+AS20+AX20+BC20+BH20</f>
        <v>22</v>
      </c>
      <c r="BV20" s="114">
        <f>IF(BO20=0," -",BU20/BO20)</f>
        <v>7.333333333333333</v>
      </c>
      <c r="BW20" s="154">
        <f>BS20+BU20</f>
        <v>28</v>
      </c>
      <c r="BX20" s="155">
        <f>IF($B20="F",IF($B20="",0,1),0)+IF($G20="F",IF($G20="",0,1),0)+IF($L20="F",IF($L20="",0,1),0)+IF($Q20="F",IF($Q20="",0,1),0)+IF($V20="F",IF($V20="",0,1),0)+IF($AA20="F",IF($AA20="",0,1),0)+IF($AF20="F",IF($AF20="",0,1),0)+IF($AK20="F",IF($AK20="",0,1),0)+IF($AP20="F",IF($AP20="",0,1),0)+IF($AU20="F",IF($AU20="",0,1),0)+IF($AZ20="F",IF($AZ20="",0,1),0)+IF($BE20="F",IF($BE20="",0,1),0)</f>
        <v>0</v>
      </c>
      <c r="BY20" s="156">
        <f>IF($B20="R",IF($B20="",0,1),0)+IF($G20="R",IF($G20="",0,1),0)+IF($L20="R",IF($L20="",0,1),0)+IF($Q20="R",IF($Q20="",0,1),0)+IF($V20="R",IF($V20="",0,1),0)+IF($AA20="R",IF($AA20="",0,1),0)+IF($AF20="R",IF($AF20="",0,1),0)+IF($AK20="R",IF($AK20="",0,1),0)+IF($AP20="R",IF($AP20="",0,1),0)+IF($AU20="R",IF($AU20="",0,1),0)+IF($AZ20="R",IF($AZ20="",0,1),0)+IF($BE20="R",IF($BE20="",0,1),0)</f>
        <v>0</v>
      </c>
      <c r="BZ20" s="157">
        <f>リタイヤ!$M$20</f>
        <v>0</v>
      </c>
      <c r="CA20" s="158"/>
      <c r="CB20" s="159">
        <v>15</v>
      </c>
      <c r="CC20" s="202"/>
      <c r="CD20" s="203" t="str">
        <f t="shared" si="0"/>
        <v>JE1WKW</v>
      </c>
      <c r="CE20" s="206">
        <f t="shared" ref="CE20:CE25" si="5">(IF(B20=1,1,0)+IF(G20=1,1,0)+IF(L20=1,1,0)+IF(Q20=1,1,0)+IF(V20=1,1,0)+IF(AA20=1,1,0)+IF(AF20=1,1,0)+IF(AK20=1,1,0)+IF(AP20=1,1,0)+IF(AU20=1,1,0)+IF(AZ20=1,1,0)+IF(BE20=1,1,0))</f>
        <v>0</v>
      </c>
      <c r="CF20" s="163">
        <f t="shared" ref="CF20:CF25" si="6">(IF(B20=2,1,0)+IF(G20=2,1,0)+IF(L20=2,1,0)+IF(Q20=2,1,0)+IF(V20=2,1,0)+IF(AA20=2,1,0)+IF(AF20=2,1,0)+IF(AK20=2,1,0)+IF(AP20=2,1,0)+IF(AU20=2,1,0)+IF(AZ20=2,1,0)+IF(BE20=2,1,0))</f>
        <v>1</v>
      </c>
      <c r="CG20" s="206">
        <f t="shared" ref="CG20:CG25" si="7">(IF(B20=3,1,0)+IF(G20=3,1,0)+IF(L20=3,1,0)+IF(Q20=3,1,0)+IF(V20=3,1,0)+IF(AA20=3,1,0)+IF(AF20=3,1,0)+IF(AK20=3,1,0)+IF(AP20=3,1,0)+IF(AU20=3,1,0)+IF(AZ20=3,1,0)+IF(BE20=3,1,0))</f>
        <v>0</v>
      </c>
      <c r="CH20" s="206">
        <f t="shared" ref="CH20:CH25" si="8">(IF(B20=4,1,0)+IF(G20=4,1,0)+IF(L20=4,1,0)+IF(Q20=4,1,0)+IF(V20=4,1,0)+IF(AA20=4,1,0)+IF(AF20=4,1,0)+IF(AK20=4,1,0)+IF(AP20=4,1,0)+IF(AU20=4,1,0)+IF(AZ20=4,1,0)+IF(BE20=4,1,0))</f>
        <v>0</v>
      </c>
      <c r="CI20" s="142"/>
      <c r="CJ20" s="142"/>
    </row>
    <row r="21" spans="1:88" ht="21.9" customHeight="1" x14ac:dyDescent="0.3">
      <c r="A21" s="29" t="s">
        <v>48</v>
      </c>
      <c r="B21" s="269">
        <v>9</v>
      </c>
      <c r="C21" s="299">
        <v>77</v>
      </c>
      <c r="D21" s="270">
        <v>2</v>
      </c>
      <c r="E21" s="270">
        <v>11</v>
      </c>
      <c r="F21" s="271">
        <f>D21+E21</f>
        <v>13</v>
      </c>
      <c r="G21" s="285" t="s">
        <v>111</v>
      </c>
      <c r="H21" s="270"/>
      <c r="I21" s="270">
        <v>2</v>
      </c>
      <c r="J21" s="270">
        <v>1</v>
      </c>
      <c r="K21" s="271">
        <f>I21+J21</f>
        <v>3</v>
      </c>
      <c r="L21" s="285"/>
      <c r="M21" s="284"/>
      <c r="N21" s="270"/>
      <c r="O21" s="270"/>
      <c r="P21" s="271">
        <f>N21+O21</f>
        <v>0</v>
      </c>
      <c r="Q21" s="285"/>
      <c r="R21" s="302"/>
      <c r="S21" s="270"/>
      <c r="T21" s="270"/>
      <c r="U21" s="271">
        <f>S21+T21</f>
        <v>0</v>
      </c>
      <c r="V21" s="285"/>
      <c r="W21" s="270"/>
      <c r="X21" s="270"/>
      <c r="Y21" s="270"/>
      <c r="Z21" s="274">
        <f>X21+Y21</f>
        <v>0</v>
      </c>
      <c r="AA21" s="285"/>
      <c r="AB21" s="273"/>
      <c r="AC21" s="270"/>
      <c r="AD21" s="270"/>
      <c r="AE21" s="274">
        <f>AC21+AD21</f>
        <v>0</v>
      </c>
      <c r="AF21" s="285"/>
      <c r="AG21" s="273"/>
      <c r="AH21" s="270"/>
      <c r="AI21" s="270"/>
      <c r="AJ21" s="274">
        <f>AH21+AI21</f>
        <v>0</v>
      </c>
      <c r="AK21" s="285"/>
      <c r="AL21" s="270"/>
      <c r="AM21" s="270"/>
      <c r="AN21" s="270"/>
      <c r="AO21" s="274">
        <f>AM21+AN21</f>
        <v>0</v>
      </c>
      <c r="AP21" s="285"/>
      <c r="AQ21" s="270"/>
      <c r="AR21" s="270"/>
      <c r="AS21" s="270"/>
      <c r="AT21" s="274">
        <f>AR21+AS21</f>
        <v>0</v>
      </c>
      <c r="AU21" s="285"/>
      <c r="AV21" s="270"/>
      <c r="AW21" s="270"/>
      <c r="AX21" s="270"/>
      <c r="AY21" s="274">
        <f>AW21+AX21</f>
        <v>0</v>
      </c>
      <c r="AZ21" s="285"/>
      <c r="BA21" s="270"/>
      <c r="BB21" s="270"/>
      <c r="BC21" s="270"/>
      <c r="BD21" s="271">
        <f>BB21+BC21</f>
        <v>0</v>
      </c>
      <c r="BE21" s="285"/>
      <c r="BF21" s="270"/>
      <c r="BG21" s="270"/>
      <c r="BH21" s="270"/>
      <c r="BI21" s="272">
        <f>BG21+BH21</f>
        <v>0</v>
      </c>
      <c r="BJ21" s="238">
        <f>IF(OR(B21="F",B21="R"),0,B21)+IF(OR(G21="F",G21="R"),0,G21)+IF(OR(L21="F",L21="R"),0,L21)+IF(OR(Q21="F",Q21="R"),0,Q21)+IF(OR(V21="F",V21="R"),0,V21)+IF(OR(AA21="F",AA21="R"),0,AA21)+IF(OR(AF21="F",AF21="R"),0,AF21)+IF(OR(AK21="F",AK21="R"),0,AK21)+IF(OR(AP21="F",AP21="R"),0,AP21)+IF(OR(AU21="F",AU21="R"),0,AU21)+IF(OR(AZ21="F",AZ21="R"),0,AZ21)+IF(OR(BE21="F",BE21="R"),0,BE21)</f>
        <v>9</v>
      </c>
      <c r="BK21" s="239">
        <f>COUNT(B21,G21,L21,Q21,V21,AA21,AF21,AK21,AP21,AU21,AZ21,BE21)+BY21</f>
        <v>1</v>
      </c>
      <c r="BL21" s="49">
        <f>IF(OR(B21="",B21="F"),0,$B$38)+IF(OR(G21="",G21="F"),0,$G$38)+IF(OR(L21="",L21="F"),0,$L$38)+IF(OR(Q21="",Q21="F"),0,$Q$38)+IF(OR(V21="",V21="F"),0,$V$38)+IF(OR(AA21="",AA21="F"),0,$AA$38)+IF(OR(AF21="",AF21="F"),0,$AF$38)</f>
        <v>1</v>
      </c>
      <c r="BM21" s="49">
        <f>IF(OR(AK21="",AK21="F"),0,$AK$38)+IF(OR(AP21="",AP21="F"),0,$AP$38)+IF(OR(AU21="",AU21="F"),0,$AU$38)+IF(OR(AZ21="",AZ21="F"),0,$AZ$38)+IF(OR(BE21="",BE21="F"),0,$BE$38)</f>
        <v>0</v>
      </c>
      <c r="BN21" s="241">
        <f>BL21+BM21</f>
        <v>1</v>
      </c>
      <c r="BO21" s="49">
        <f>BK21+BX21</f>
        <v>2</v>
      </c>
      <c r="BP21" s="215">
        <f>IF(OR(+BK21=0,(+BJ21+BZ21)=0),"  -",(+BJ21+BZ21)/+BK21)</f>
        <v>9</v>
      </c>
      <c r="BQ21" s="84">
        <f>C21+H21+M21+R21+W21+AB21+AG21+AL21+AQ21+AV21+BA21+BF21</f>
        <v>77</v>
      </c>
      <c r="BR21" s="111">
        <f>IF(+BN21=0,"  -",(+BQ21)/+BN21)</f>
        <v>77</v>
      </c>
      <c r="BS21" s="84">
        <f>D21+I21+N21+S21+X21+AC21+AH21+AM21+AR21+AW21+BB21+BG21</f>
        <v>4</v>
      </c>
      <c r="BT21" s="109">
        <f>IF(BO21=0," -",BS21/BO21)</f>
        <v>2</v>
      </c>
      <c r="BU21" s="49">
        <f>E21+J21+O21+T21+Y21+AD21+AI21+AN21+AS21+AX21+BC21+BH21</f>
        <v>12</v>
      </c>
      <c r="BV21" s="109">
        <f>IF(BO21=0," -",BU21/BO21)</f>
        <v>6</v>
      </c>
      <c r="BW21" s="164">
        <f>BS21+BU21</f>
        <v>16</v>
      </c>
      <c r="BX21" s="165">
        <f>IF($B21="F",IF($B21="",0,1),0)+IF($G21="F",IF($G21="",0,1),0)+IF($L21="F",IF($L21="",0,1),0)+IF($Q21="F",IF($Q21="",0,1),0)+IF($V21="F",IF($V21="",0,1),0)+IF($AA21="F",IF($AA21="",0,1),0)+IF($AF21="F",IF($AF21="",0,1),0)+IF($AK21="F",IF($AK21="",0,1),0)+IF($AP21="F",IF($AP21="",0,1),0)+IF($AU21="F",IF($AU21="",0,1),0)+IF($AZ21="F",IF($AZ21="",0,1),0)+IF($BE21="F",IF($BE21="",0,1),0)</f>
        <v>1</v>
      </c>
      <c r="BY21" s="166">
        <f>IF($B21="R",IF($B21="",0,1),0)+IF($G21="R",IF($G21="",0,1),0)+IF($L21="R",IF($L21="",0,1),0)+IF($Q21="R",IF($Q21="",0,1),0)+IF($V21="R",IF($V21="",0,1),0)+IF($AA21="R",IF($AA21="",0,1),0)+IF($AF21="R",IF($AF21="",0,1),0)+IF($AK21="R",IF($AK21="",0,1),0)+IF($AP21="R",IF($AP21="",0,1),0)+IF($AU21="R",IF($AU21="",0,1),0)+IF($AZ21="R",IF($AZ21="",0,1),0)+IF($BE21="R",IF($BE21="",0,1),0)</f>
        <v>0</v>
      </c>
      <c r="BZ21" s="167">
        <f>リタイヤ!$M$21</f>
        <v>0</v>
      </c>
      <c r="CA21" s="152"/>
      <c r="CB21" s="153">
        <v>16</v>
      </c>
      <c r="CC21" s="202"/>
      <c r="CD21" s="203" t="str">
        <f t="shared" si="0"/>
        <v>JO1SSV</v>
      </c>
      <c r="CE21" s="206">
        <f t="shared" si="5"/>
        <v>0</v>
      </c>
      <c r="CF21" s="163">
        <f t="shared" si="6"/>
        <v>0</v>
      </c>
      <c r="CG21" s="206">
        <f t="shared" si="7"/>
        <v>0</v>
      </c>
      <c r="CH21" s="206">
        <f t="shared" si="8"/>
        <v>0</v>
      </c>
      <c r="CI21" s="142"/>
      <c r="CJ21" s="142"/>
    </row>
    <row r="22" spans="1:88" ht="21.9" customHeight="1" x14ac:dyDescent="0.3">
      <c r="A22" s="29" t="s">
        <v>51</v>
      </c>
      <c r="B22" s="22"/>
      <c r="C22" s="23"/>
      <c r="D22" s="23"/>
      <c r="E22" s="23"/>
      <c r="F22" s="24">
        <f>D22+E22</f>
        <v>0</v>
      </c>
      <c r="G22" s="30">
        <v>5</v>
      </c>
      <c r="H22" s="23">
        <v>21</v>
      </c>
      <c r="I22" s="23">
        <v>1</v>
      </c>
      <c r="J22" s="23">
        <v>3</v>
      </c>
      <c r="K22" s="24">
        <f>I22+J22</f>
        <v>4</v>
      </c>
      <c r="L22" s="30"/>
      <c r="M22" s="244"/>
      <c r="N22" s="23"/>
      <c r="O22" s="23"/>
      <c r="P22" s="24">
        <f>N22+O22</f>
        <v>0</v>
      </c>
      <c r="Q22" s="30"/>
      <c r="R22" s="23"/>
      <c r="S22" s="23"/>
      <c r="T22" s="23"/>
      <c r="U22" s="24">
        <f>S22+T22</f>
        <v>0</v>
      </c>
      <c r="V22" s="30"/>
      <c r="W22" s="31"/>
      <c r="X22" s="23"/>
      <c r="Y22" s="23"/>
      <c r="Z22" s="58">
        <f>X22+Y22</f>
        <v>0</v>
      </c>
      <c r="AA22" s="30"/>
      <c r="AB22" s="23"/>
      <c r="AC22" s="23"/>
      <c r="AD22" s="23"/>
      <c r="AE22" s="58">
        <f>AC22+AD22</f>
        <v>0</v>
      </c>
      <c r="AF22" s="30"/>
      <c r="AG22" s="23"/>
      <c r="AH22" s="23"/>
      <c r="AI22" s="23"/>
      <c r="AJ22" s="58">
        <f>AH22+AI22</f>
        <v>0</v>
      </c>
      <c r="AK22" s="30"/>
      <c r="AL22" s="23"/>
      <c r="AM22" s="23"/>
      <c r="AN22" s="23"/>
      <c r="AO22" s="58">
        <f>AM22+AN22</f>
        <v>0</v>
      </c>
      <c r="AP22" s="30"/>
      <c r="AQ22" s="23"/>
      <c r="AR22" s="23"/>
      <c r="AS22" s="23"/>
      <c r="AT22" s="58">
        <f>AR22+AS22</f>
        <v>0</v>
      </c>
      <c r="AU22" s="30"/>
      <c r="AV22" s="23"/>
      <c r="AW22" s="23"/>
      <c r="AX22" s="23"/>
      <c r="AY22" s="58">
        <f>AW22+AX22</f>
        <v>0</v>
      </c>
      <c r="AZ22" s="30"/>
      <c r="BA22" s="23"/>
      <c r="BB22" s="23"/>
      <c r="BC22" s="23"/>
      <c r="BD22" s="24">
        <f>BB22+BC22</f>
        <v>0</v>
      </c>
      <c r="BE22" s="30"/>
      <c r="BF22" s="23"/>
      <c r="BG22" s="23"/>
      <c r="BH22" s="23"/>
      <c r="BI22" s="49">
        <f>BG22+BH22</f>
        <v>0</v>
      </c>
      <c r="BJ22" s="238">
        <f>IF(OR(B22="F",B22="R"),0,B22)+IF(OR(G22="F",G22="R"),0,G22)+IF(OR(L22="F",L22="R"),0,L22)+IF(OR(Q22="F",Q22="R"),0,Q22)+IF(OR(V22="F",V22="R"),0,V22)+IF(OR(AA22="F",AA22="R"),0,AA22)+IF(OR(AF22="F",AF22="R"),0,AF22)+IF(OR(AK22="F",AK22="R"),0,AK22)+IF(OR(AP22="F",AP22="R"),0,AP22)+IF(OR(AU22="F",AU22="R"),0,AU22)+IF(OR(AZ22="F",AZ22="R"),0,AZ22)+IF(OR(BE22="F",BE22="R"),0,BE22)</f>
        <v>5</v>
      </c>
      <c r="BK22" s="239">
        <f>COUNT(B22,G22,L22,Q22,V22,AA22,AF22,AK22,AP22,AU22,AZ22,BE22)+BY22</f>
        <v>1</v>
      </c>
      <c r="BL22" s="49">
        <f>IF(OR(B22="",B22="F"),0,$B$38)+IF(OR(G22="",G22="F"),0,$G$38)+IF(OR(L22="",L22="F"),0,$L$38)+IF(OR(Q22="",Q22="F"),0,$Q$38)+IF(OR(V22="",V22="F"),0,$V$38)+IF(OR(AA22="",AA22="F"),0,$AA$38)+IF(OR(AF22="",AF22="F"),0,$AF$38)</f>
        <v>1</v>
      </c>
      <c r="BM22" s="49">
        <f>IF(OR(AK22="",AK22="F"),0,$AK$38)+IF(OR(AP22="",AP22="F"),0,$AP$38)+IF(OR(AU22="",AU22="F"),0,$AU$38)+IF(OR(AZ22="",AZ22="F"),0,$AZ$38)+IF(OR(BE22="",BE22="F"),0,$BE$38)</f>
        <v>0</v>
      </c>
      <c r="BN22" s="241">
        <f>BL22+BM22</f>
        <v>1</v>
      </c>
      <c r="BO22" s="49">
        <f>BK22+BX22</f>
        <v>1</v>
      </c>
      <c r="BP22" s="215">
        <f>IF(OR(+BK22=0,(+BJ22+BZ22)=0),"  -",(+BJ22+BZ22)/+BK22)</f>
        <v>5</v>
      </c>
      <c r="BQ22" s="84">
        <f>C22+H22+M22+R22+W22+AB22+AG22+AL22+AQ22+AV22+BA22+BF22</f>
        <v>21</v>
      </c>
      <c r="BR22" s="111">
        <f>IF(+BN22=0,"  -",(+BQ22)/+BN22)</f>
        <v>21</v>
      </c>
      <c r="BS22" s="84">
        <f>D22+I22+N22+S22+X22+AC22+AH22+AM22+AR22+AW22+BB22+BG22</f>
        <v>1</v>
      </c>
      <c r="BT22" s="109">
        <f>IF(BO22=0," -",BS22/BO22)</f>
        <v>1</v>
      </c>
      <c r="BU22" s="49">
        <f>E22+J22+O22+T22+Y22+AD22+AI22+AN22+AS22+AX22+BC22+BH22</f>
        <v>3</v>
      </c>
      <c r="BV22" s="109">
        <f>IF(BO22=0," -",BU22/BO22)</f>
        <v>3</v>
      </c>
      <c r="BW22" s="164">
        <f>BS22+BU22</f>
        <v>4</v>
      </c>
      <c r="BX22" s="165">
        <f>IF($B22="F",IF($B22="",0,1),0)+IF($G22="F",IF($G22="",0,1),0)+IF($L22="F",IF($L22="",0,1),0)+IF($Q22="F",IF($Q22="",0,1),0)+IF($V22="F",IF($V22="",0,1),0)+IF($AA22="F",IF($AA22="",0,1),0)+IF($AF22="F",IF($AF22="",0,1),0)+IF($AK22="F",IF($AK22="",0,1),0)+IF($AP22="F",IF($AP22="",0,1),0)+IF($AU22="F",IF($AU22="",0,1),0)+IF($AZ22="F",IF($AZ22="",0,1),0)+IF($BE22="F",IF($BE22="",0,1),0)</f>
        <v>0</v>
      </c>
      <c r="BY22" s="166">
        <f>IF($B22="R",IF($B22="",0,1),0)+IF($G22="R",IF($G22="",0,1),0)+IF($L22="R",IF($L22="",0,1),0)+IF($Q22="R",IF($Q22="",0,1),0)+IF($V22="R",IF($V22="",0,1),0)+IF($AA22="R",IF($AA22="",0,1),0)+IF($AF22="R",IF($AF22="",0,1),0)+IF($AK22="R",IF($AK22="",0,1),0)+IF($AP22="R",IF($AP22="",0,1),0)+IF($AU22="R",IF($AU22="",0,1),0)+IF($AZ22="R",IF($AZ22="",0,1),0)+IF($BE22="R",IF($BE22="",0,1),0)</f>
        <v>0</v>
      </c>
      <c r="BZ22" s="167">
        <f>リタイヤ!$M$21</f>
        <v>0</v>
      </c>
      <c r="CA22" s="152"/>
      <c r="CB22" s="153">
        <v>17</v>
      </c>
      <c r="CC22" s="202"/>
      <c r="CD22" s="203" t="str">
        <f t="shared" ref="CD22" si="9">A22</f>
        <v>JG1TRY</v>
      </c>
      <c r="CE22" s="206">
        <f t="shared" si="5"/>
        <v>0</v>
      </c>
      <c r="CF22" s="163">
        <f t="shared" si="6"/>
        <v>0</v>
      </c>
      <c r="CG22" s="206">
        <f t="shared" si="7"/>
        <v>0</v>
      </c>
      <c r="CH22" s="206">
        <f t="shared" si="8"/>
        <v>0</v>
      </c>
      <c r="CI22" s="142"/>
      <c r="CJ22" s="142"/>
    </row>
    <row r="23" spans="1:88" ht="21.9" customHeight="1" x14ac:dyDescent="0.3">
      <c r="A23" s="29" t="s">
        <v>54</v>
      </c>
      <c r="B23" s="22"/>
      <c r="C23" s="23"/>
      <c r="D23" s="23"/>
      <c r="E23" s="23"/>
      <c r="F23" s="24">
        <f>D23+E23</f>
        <v>0</v>
      </c>
      <c r="G23" s="30"/>
      <c r="H23" s="244"/>
      <c r="I23" s="23"/>
      <c r="J23" s="23"/>
      <c r="K23" s="24">
        <f>I23+J23</f>
        <v>0</v>
      </c>
      <c r="L23" s="22"/>
      <c r="M23" s="244"/>
      <c r="N23" s="23"/>
      <c r="O23" s="23"/>
      <c r="P23" s="24">
        <f>N23+O23</f>
        <v>0</v>
      </c>
      <c r="Q23" s="22"/>
      <c r="R23" s="23"/>
      <c r="S23" s="23"/>
      <c r="T23" s="23"/>
      <c r="U23" s="24">
        <f>S23+T23</f>
        <v>0</v>
      </c>
      <c r="V23" s="22"/>
      <c r="W23" s="31"/>
      <c r="X23" s="23"/>
      <c r="Y23" s="23"/>
      <c r="Z23" s="56">
        <f>X23+Y23</f>
        <v>0</v>
      </c>
      <c r="AA23" s="22"/>
      <c r="AB23" s="244"/>
      <c r="AC23" s="23"/>
      <c r="AD23" s="23"/>
      <c r="AE23" s="24">
        <f>AC23+AD23</f>
        <v>0</v>
      </c>
      <c r="AF23" s="22"/>
      <c r="AG23" s="23"/>
      <c r="AH23" s="23"/>
      <c r="AI23" s="23"/>
      <c r="AJ23" s="24">
        <f>AH23+AI23</f>
        <v>0</v>
      </c>
      <c r="AK23" s="22"/>
      <c r="AL23" s="23"/>
      <c r="AM23" s="23"/>
      <c r="AN23" s="23"/>
      <c r="AO23" s="24">
        <f>AM23+AN23</f>
        <v>0</v>
      </c>
      <c r="AP23" s="22"/>
      <c r="AQ23" s="23"/>
      <c r="AR23" s="23"/>
      <c r="AS23" s="23"/>
      <c r="AT23" s="24">
        <f>AR23+AS23</f>
        <v>0</v>
      </c>
      <c r="AU23" s="22"/>
      <c r="AV23" s="23"/>
      <c r="AW23" s="23"/>
      <c r="AX23" s="23"/>
      <c r="AY23" s="56">
        <f>AW23+AX23</f>
        <v>0</v>
      </c>
      <c r="AZ23" s="22"/>
      <c r="BA23" s="23"/>
      <c r="BB23" s="23"/>
      <c r="BC23" s="23"/>
      <c r="BD23" s="24">
        <f>BB23+BC23</f>
        <v>0</v>
      </c>
      <c r="BE23" s="30">
        <v>7</v>
      </c>
      <c r="BF23" s="23">
        <v>61</v>
      </c>
      <c r="BG23" s="23">
        <v>2</v>
      </c>
      <c r="BH23" s="23">
        <v>1</v>
      </c>
      <c r="BI23" s="85">
        <f>BG23+BH23</f>
        <v>3</v>
      </c>
      <c r="BJ23" s="83">
        <f>IF(OR(B23="F",B23="R"),0,B23)+IF(OR(G23="F",G23="R"),0,G23)+IF(OR(L23="F",L23="R"),0,L23)+IF(OR(Q23="F",Q23="R"),0,Q23)+IF(OR(V23="F",V23="R"),0,V23)+IF(OR(AA23="F",AA23="R"),0,AA23)+IF(OR(AF23="F",AF23="R"),0,AF23)+IF(OR(AK23="F",AK23="R"),0,AK23)+IF(OR(AP23="F",AP23="R"),0,AP23)+IF(OR(AU23="F",AU23="R"),0,AU23)+IF(OR(AZ23="F",AZ23="R"),0,AZ23)+IF(OR(BE23="F",BE23="R"),0,BE23)</f>
        <v>7</v>
      </c>
      <c r="BK23" s="86">
        <f>COUNT(B23,G23,L23,Q23,V23,AA23,AF23,AK23,AP23,AU23,AZ23,BE23)+BY23</f>
        <v>1</v>
      </c>
      <c r="BL23" s="49">
        <f>IF(OR(B23="",B23="F"),0,$B$38)+IF(OR(G23="",G23="F"),0,$G$38)+IF(OR(L23="",L23="F"),0,$L$38)+IF(OR(Q23="",Q23="F"),0,$Q$38)+IF(OR(V23="",V23="F"),0,$V$38)+IF(OR(AA23="",AA23="F"),0,$AA$38)+IF(OR(AF23="",AF23="F"),0,$AF$38)</f>
        <v>0</v>
      </c>
      <c r="BM23" s="49">
        <f>IF(OR(AK23="",AK23="F"),0,$AK$38)+IF(OR(AP23="",AP23="F"),0,$AP$38)+IF(OR(AU23="",AU23="F"),0,$AU$38)+IF(OR(AZ23="",AZ23="F"),0,$AZ$38)+IF(OR(BE23="",BE23="F"),0,$BE$38)</f>
        <v>1</v>
      </c>
      <c r="BN23" s="27">
        <f>BL23+BM23</f>
        <v>1</v>
      </c>
      <c r="BO23" s="56">
        <f>BK23+BX23</f>
        <v>1</v>
      </c>
      <c r="BP23" s="306">
        <f>IF(OR(+BK23=0,(+BJ23+BZ23)=0),"  -",(+BJ23+BZ23)/+BK23)</f>
        <v>7</v>
      </c>
      <c r="BQ23" s="117">
        <f>C23+H23+M23+R23+W23+AB23+AG23+AL23+AQ23+AV23+BA23+BF23</f>
        <v>61</v>
      </c>
      <c r="BR23" s="118">
        <f>IF(+BN23=0,"  -",(+BQ23)/+BN23)</f>
        <v>61</v>
      </c>
      <c r="BS23" s="88">
        <f>D23+I23+N23+S23+X23+AC23+AH23+AM23+AR23+AW23+BB23+BG23</f>
        <v>2</v>
      </c>
      <c r="BT23" s="119">
        <f>IF(BO23=0," -",BS23/BO23)</f>
        <v>2</v>
      </c>
      <c r="BU23" s="56">
        <f>E23+J23+O23+T23+Y23+AD23+AI23+AN23+AS23+AX23+BC23+BH23</f>
        <v>1</v>
      </c>
      <c r="BV23" s="256">
        <f>IF(BO23=0," -",BU23/BO23)</f>
        <v>1</v>
      </c>
      <c r="BW23" s="168">
        <f>BS23+BU23</f>
        <v>3</v>
      </c>
      <c r="BX23" s="170">
        <f>IF($B23="F",IF($B23="",0,1),0)+IF($G23="F",IF($G23="",0,1),0)+IF($L23="F",IF($L23="",0,1),0)+IF($Q23="F",IF($Q23="",0,1),0)+IF($V23="F",IF($V23="",0,1),0)+IF($AA23="F",IF($AA23="",0,1),0)+IF($AF23="F",IF($AF23="",0,1),0)+IF($AK23="F",IF($AK23="",0,1),0)+IF($AP23="F",IF($AP23="",0,1),0)+IF($AU23="F",IF($AU23="",0,1),0)+IF($AZ23="F",IF($AZ23="",0,1),0)+IF($BE23="F",IF($BE23="",0,1),0)</f>
        <v>0</v>
      </c>
      <c r="BY23" s="171">
        <f>IF($B23="R",IF($B23="",0,1),0)+IF($G23="R",IF($G23="",0,1),0)+IF($L23="R",IF($L23="",0,1),0)+IF($Q23="R",IF($Q23="",0,1),0)+IF($V23="R",IF($V23="",0,1),0)+IF($AA23="R",IF($AA23="",0,1),0)+IF($AF23="R",IF($AF23="",0,1),0)+IF($AK23="R",IF($AK23="",0,1),0)+IF($AP23="R",IF($AP23="",0,1),0)+IF($AU23="R",IF($AU23="",0,1),0)+IF($AZ23="R",IF($AZ23="",0,1),0)+IF($BE23="R",IF($BE23="",0,1),0)</f>
        <v>0</v>
      </c>
      <c r="BZ23" s="169">
        <f>リタイヤ!$M$22</f>
        <v>0</v>
      </c>
      <c r="CA23" s="152"/>
      <c r="CB23" s="153">
        <v>18</v>
      </c>
      <c r="CC23" s="202"/>
      <c r="CD23" s="203" t="str">
        <f t="shared" si="0"/>
        <v>JA7THE</v>
      </c>
      <c r="CE23" s="206">
        <f t="shared" si="5"/>
        <v>0</v>
      </c>
      <c r="CF23" s="163">
        <f t="shared" si="6"/>
        <v>0</v>
      </c>
      <c r="CG23" s="206">
        <f t="shared" si="7"/>
        <v>0</v>
      </c>
      <c r="CH23" s="206">
        <f t="shared" si="8"/>
        <v>0</v>
      </c>
      <c r="CI23" s="142"/>
      <c r="CJ23" s="142"/>
    </row>
    <row r="24" spans="1:88" ht="21.9" customHeight="1" x14ac:dyDescent="0.25">
      <c r="A24" s="29" t="s">
        <v>101</v>
      </c>
      <c r="B24" s="22"/>
      <c r="C24" s="23"/>
      <c r="D24" s="23"/>
      <c r="E24" s="23"/>
      <c r="F24" s="24">
        <f t="shared" ref="F23:F28" si="10">D24+E24</f>
        <v>0</v>
      </c>
      <c r="G24" s="30"/>
      <c r="H24" s="26"/>
      <c r="I24" s="23"/>
      <c r="J24" s="23"/>
      <c r="K24" s="24">
        <f t="shared" ref="K23:K28" si="11">I24+J24</f>
        <v>0</v>
      </c>
      <c r="L24" s="22"/>
      <c r="M24" s="26"/>
      <c r="N24" s="23"/>
      <c r="O24" s="23"/>
      <c r="P24" s="24">
        <f t="shared" ref="P23:P28" si="12">N24+O24</f>
        <v>0</v>
      </c>
      <c r="Q24" s="53"/>
      <c r="R24" s="27"/>
      <c r="S24" s="27"/>
      <c r="T24" s="27"/>
      <c r="U24" s="24">
        <f t="shared" ref="U23:U28" si="13">S24+T24</f>
        <v>0</v>
      </c>
      <c r="V24" s="22"/>
      <c r="W24" s="23"/>
      <c r="X24" s="23"/>
      <c r="Y24" s="23"/>
      <c r="Z24" s="56">
        <f t="shared" ref="Z23:Z28" si="14">X24+Y24</f>
        <v>0</v>
      </c>
      <c r="AA24" s="28"/>
      <c r="AB24" s="27"/>
      <c r="AC24" s="27"/>
      <c r="AD24" s="27"/>
      <c r="AE24" s="24">
        <f t="shared" ref="AE23:AE28" si="15">AC24+AD24</f>
        <v>0</v>
      </c>
      <c r="AF24" s="59"/>
      <c r="AG24" s="27"/>
      <c r="AH24" s="27"/>
      <c r="AI24" s="27"/>
      <c r="AJ24" s="24">
        <f t="shared" ref="AJ23:AJ28" si="16">AH24+AI24</f>
        <v>0</v>
      </c>
      <c r="AK24" s="59"/>
      <c r="AL24" s="27"/>
      <c r="AM24" s="27"/>
      <c r="AN24" s="27"/>
      <c r="AO24" s="24">
        <f t="shared" ref="AO23:AO28" si="17">AM24+AN24</f>
        <v>0</v>
      </c>
      <c r="AP24" s="22"/>
      <c r="AQ24" s="27"/>
      <c r="AR24" s="23"/>
      <c r="AS24" s="64"/>
      <c r="AT24" s="24">
        <f t="shared" ref="AT23:AT28" si="18">AR24+AS24</f>
        <v>0</v>
      </c>
      <c r="AU24" s="28"/>
      <c r="AV24" s="27"/>
      <c r="AW24" s="27"/>
      <c r="AX24" s="27"/>
      <c r="AY24" s="56">
        <f t="shared" ref="AY23:AY28" si="19">AW24+AX24</f>
        <v>0</v>
      </c>
      <c r="AZ24" s="59"/>
      <c r="BA24" s="27"/>
      <c r="BB24" s="69"/>
      <c r="BC24" s="69"/>
      <c r="BD24" s="24">
        <f t="shared" ref="BD23:BD28" si="20">BB24+BC24</f>
        <v>0</v>
      </c>
      <c r="BE24" s="32"/>
      <c r="BF24" s="27"/>
      <c r="BG24" s="27"/>
      <c r="BH24" s="27"/>
      <c r="BI24" s="85">
        <f t="shared" ref="BI23:BI28" si="21">BG24+BH24</f>
        <v>0</v>
      </c>
      <c r="BJ24" s="83">
        <f t="shared" ref="BJ23:BJ28" si="22">IF(OR(B24="F",B24="R"),0,B24)+IF(OR(G24="F",G24="R"),0,G24)+IF(OR(L24="F",L24="R"),0,L24)+IF(OR(Q24="F",Q24="R"),0,Q24)+IF(OR(V24="F",V24="R"),0,V24)+IF(OR(AA24="F",AA24="R"),0,AA24)+IF(OR(AF24="F",AF24="R"),0,AF24)+IF(OR(AK24="F",AK24="R"),0,AK24)+IF(OR(AP24="F",AP24="R"),0,AP24)+IF(OR(AU24="F",AU24="R"),0,AU24)+IF(OR(AZ24="F",AZ24="R"),0,AZ24)+IF(OR(BE24="F",BE24="R"),0,BE24)</f>
        <v>0</v>
      </c>
      <c r="BK24" s="86">
        <f t="shared" ref="BK23:BK28" si="23">COUNT(B24,G24,L24,Q24,V24,AA24,AF24,AK24,AP24,AU24,AZ24,BE24)+BY24</f>
        <v>0</v>
      </c>
      <c r="BL24" s="49">
        <f t="shared" ref="BL23:BL31" si="24">IF(OR(B24="",B24="F"),0,$B$38)+IF(OR(G24="",G24="F"),0,$G$38)+IF(OR(L24="",L24="F"),0,$L$38)+IF(OR(Q24="",Q24="F"),0,$Q$38)+IF(OR(V24="",V24="F"),0,$V$38)+IF(OR(AA24="",AA24="F"),0,$AA$38)+IF(OR(AF24="",AF24="F"),0,$AF$38)</f>
        <v>0</v>
      </c>
      <c r="BM24" s="49">
        <f t="shared" ref="BM23:BM31" si="25">IF(OR(AK24="",AK24="F"),0,$AK$38)+IF(OR(AP24="",AP24="F"),0,$AP$38)+IF(OR(AU24="",AU24="F"),0,$AU$38)+IF(OR(AZ24="",AZ24="F"),0,$AZ$38)+IF(OR(BE24="",BE24="F"),0,$BE$38)</f>
        <v>0</v>
      </c>
      <c r="BN24" s="27">
        <f t="shared" ref="BN23:BN28" si="26">BL24+BM24</f>
        <v>0</v>
      </c>
      <c r="BO24" s="56">
        <f t="shared" ref="BO23:BO28" si="27">BK24+BX24</f>
        <v>0</v>
      </c>
      <c r="BP24" s="248" t="str">
        <f t="shared" ref="BP23:BP28" si="28">IF(OR(+BK24=0,(+BJ24+BZ24)=0),"  -",(+BJ24+BZ24)/+BK24)</f>
        <v xml:space="preserve">  -</v>
      </c>
      <c r="BQ24" s="117">
        <f t="shared" ref="BQ23:BQ28" si="29">C24+H24+M24+R24+W24+AB24+AG24+AL24+AQ24+AV24+BA24+BF24</f>
        <v>0</v>
      </c>
      <c r="BR24" s="118" t="str">
        <f t="shared" ref="BR23:BR28" si="30">IF(+BN24=0,"  -",(+BQ24)/+BN24)</f>
        <v xml:space="preserve">  -</v>
      </c>
      <c r="BS24" s="88">
        <f t="shared" ref="BS23:BS28" si="31">D24+I24+N24+S24+X24+AC24+AH24+AM24+AR24+AW24+BB24+BG24</f>
        <v>0</v>
      </c>
      <c r="BT24" s="119" t="str">
        <f t="shared" ref="BT23:BT28" si="32">IF(BO24=0," -",BS24/BO24)</f>
        <v xml:space="preserve"> -</v>
      </c>
      <c r="BU24" s="56">
        <f t="shared" ref="BU23:BU28" si="33">E24+J24+O24+T24+Y24+AD24+AI24+AN24+AS24+AX24+BC24+BH24</f>
        <v>0</v>
      </c>
      <c r="BV24" s="256" t="str">
        <f t="shared" ref="BV23:BV28" si="34">IF(BO24=0," -",BU24/BO24)</f>
        <v xml:space="preserve"> -</v>
      </c>
      <c r="BW24" s="168">
        <f t="shared" ref="BW23:BW28" si="35">BS24+BU24</f>
        <v>0</v>
      </c>
      <c r="BX24" s="170">
        <f t="shared" ref="BX23:BX28" si="36">IF($B24="F",IF($B24="",0,1),0)+IF($G24="F",IF($G24="",0,1),0)+IF($L24="F",IF($L24="",0,1),0)+IF($Q24="F",IF($Q24="",0,1),0)+IF($V24="F",IF($V24="",0,1),0)+IF($AA24="F",IF($AA24="",0,1),0)+IF($AF24="F",IF($AF24="",0,1),0)+IF($AK24="F",IF($AK24="",0,1),0)+IF($AP24="F",IF($AP24="",0,1),0)+IF($AU24="F",IF($AU24="",0,1),0)+IF($AZ24="F",IF($AZ24="",0,1),0)+IF($BE24="F",IF($BE24="",0,1),0)</f>
        <v>0</v>
      </c>
      <c r="BY24" s="171">
        <f t="shared" ref="BY23:BY28" si="37">IF($B24="R",IF($B24="",0,1),0)+IF($G24="R",IF($G24="",0,1),0)+IF($L24="R",IF($L24="",0,1),0)+IF($Q24="R",IF($Q24="",0,1),0)+IF($V24="R",IF($V24="",0,1),0)+IF($AA24="R",IF($AA24="",0,1),0)+IF($AF24="R",IF($AF24="",0,1),0)+IF($AK24="R",IF($AK24="",0,1),0)+IF($AP24="R",IF($AP24="",0,1),0)+IF($AU24="R",IF($AU24="",0,1),0)+IF($AZ24="R",IF($AZ24="",0,1),0)+IF($BE24="R",IF($BE24="",0,1),0)</f>
        <v>0</v>
      </c>
      <c r="BZ24" s="169">
        <f>リタイヤ!$M$23</f>
        <v>0</v>
      </c>
      <c r="CA24" s="152"/>
      <c r="CB24" s="153">
        <v>19</v>
      </c>
      <c r="CC24" s="202"/>
      <c r="CD24" s="203" t="str">
        <f t="shared" si="0"/>
        <v>7M3DZT</v>
      </c>
      <c r="CE24" s="206">
        <f t="shared" si="5"/>
        <v>0</v>
      </c>
      <c r="CF24" s="163">
        <f t="shared" si="6"/>
        <v>0</v>
      </c>
      <c r="CG24" s="206">
        <f t="shared" si="7"/>
        <v>0</v>
      </c>
      <c r="CH24" s="206">
        <f t="shared" si="8"/>
        <v>0</v>
      </c>
      <c r="CI24" s="142"/>
      <c r="CJ24" s="142"/>
    </row>
    <row r="25" spans="1:88" ht="21.9" customHeight="1" x14ac:dyDescent="0.3">
      <c r="A25" s="25" t="s">
        <v>49</v>
      </c>
      <c r="B25" s="28"/>
      <c r="C25" s="27"/>
      <c r="D25" s="27"/>
      <c r="E25" s="27"/>
      <c r="F25" s="24">
        <f t="shared" si="10"/>
        <v>0</v>
      </c>
      <c r="G25" s="32"/>
      <c r="H25" s="27"/>
      <c r="I25" s="27"/>
      <c r="J25" s="27"/>
      <c r="K25" s="24">
        <f t="shared" si="11"/>
        <v>0</v>
      </c>
      <c r="L25" s="28"/>
      <c r="M25" s="27"/>
      <c r="N25" s="27"/>
      <c r="O25" s="27"/>
      <c r="P25" s="24">
        <f t="shared" si="12"/>
        <v>0</v>
      </c>
      <c r="Q25" s="54"/>
      <c r="R25" s="56"/>
      <c r="S25" s="56"/>
      <c r="T25" s="56"/>
      <c r="U25" s="24">
        <f t="shared" si="13"/>
        <v>0</v>
      </c>
      <c r="V25" s="28"/>
      <c r="W25" s="27"/>
      <c r="X25" s="27"/>
      <c r="Y25" s="27"/>
      <c r="Z25" s="56">
        <f t="shared" si="14"/>
        <v>0</v>
      </c>
      <c r="AA25" s="28"/>
      <c r="AB25" s="27"/>
      <c r="AC25" s="27"/>
      <c r="AD25" s="27"/>
      <c r="AE25" s="24">
        <f t="shared" si="15"/>
        <v>0</v>
      </c>
      <c r="AF25" s="33"/>
      <c r="AG25" s="27"/>
      <c r="AH25" s="27"/>
      <c r="AI25" s="27"/>
      <c r="AJ25" s="24">
        <f t="shared" si="16"/>
        <v>0</v>
      </c>
      <c r="AK25" s="59"/>
      <c r="AL25" s="27"/>
      <c r="AM25" s="27"/>
      <c r="AN25" s="27"/>
      <c r="AO25" s="24">
        <f t="shared" si="17"/>
        <v>0</v>
      </c>
      <c r="AP25" s="28"/>
      <c r="AQ25" s="27"/>
      <c r="AR25" s="27"/>
      <c r="AS25" s="27"/>
      <c r="AT25" s="24">
        <f t="shared" si="18"/>
        <v>0</v>
      </c>
      <c r="AU25" s="28"/>
      <c r="AV25" s="27"/>
      <c r="AW25" s="27"/>
      <c r="AX25" s="27"/>
      <c r="AY25" s="56">
        <f t="shared" si="19"/>
        <v>0</v>
      </c>
      <c r="AZ25" s="59"/>
      <c r="BA25" s="27"/>
      <c r="BB25" s="69"/>
      <c r="BC25" s="69"/>
      <c r="BD25" s="24">
        <f t="shared" si="20"/>
        <v>0</v>
      </c>
      <c r="BE25" s="32"/>
      <c r="BF25" s="27"/>
      <c r="BG25" s="27"/>
      <c r="BH25" s="27"/>
      <c r="BI25" s="85">
        <f t="shared" si="21"/>
        <v>0</v>
      </c>
      <c r="BJ25" s="83">
        <f t="shared" si="22"/>
        <v>0</v>
      </c>
      <c r="BK25" s="86">
        <f t="shared" si="23"/>
        <v>0</v>
      </c>
      <c r="BL25" s="49">
        <f t="shared" si="24"/>
        <v>0</v>
      </c>
      <c r="BM25" s="49">
        <f t="shared" si="25"/>
        <v>0</v>
      </c>
      <c r="BN25" s="27">
        <f t="shared" si="26"/>
        <v>0</v>
      </c>
      <c r="BO25" s="56">
        <f t="shared" si="27"/>
        <v>0</v>
      </c>
      <c r="BP25" s="247" t="str">
        <f t="shared" si="28"/>
        <v xml:space="preserve">  -</v>
      </c>
      <c r="BQ25" s="117">
        <f t="shared" si="29"/>
        <v>0</v>
      </c>
      <c r="BR25" s="118" t="str">
        <f t="shared" si="30"/>
        <v xml:space="preserve">  -</v>
      </c>
      <c r="BS25" s="88">
        <f t="shared" si="31"/>
        <v>0</v>
      </c>
      <c r="BT25" s="119" t="str">
        <f t="shared" si="32"/>
        <v xml:space="preserve"> -</v>
      </c>
      <c r="BU25" s="56">
        <f t="shared" si="33"/>
        <v>0</v>
      </c>
      <c r="BV25" s="256" t="str">
        <f t="shared" si="34"/>
        <v xml:space="preserve"> -</v>
      </c>
      <c r="BW25" s="168">
        <f t="shared" si="35"/>
        <v>0</v>
      </c>
      <c r="BX25" s="170">
        <f t="shared" si="36"/>
        <v>0</v>
      </c>
      <c r="BY25" s="171">
        <f t="shared" si="37"/>
        <v>0</v>
      </c>
      <c r="BZ25" s="169">
        <f>リタイヤ!$M$24</f>
        <v>0</v>
      </c>
      <c r="CA25" s="152"/>
      <c r="CB25" s="153">
        <v>20</v>
      </c>
      <c r="CC25" s="202"/>
      <c r="CD25" s="203" t="str">
        <f t="shared" si="0"/>
        <v>JR1SYJ</v>
      </c>
      <c r="CE25" s="206">
        <f t="shared" si="5"/>
        <v>0</v>
      </c>
      <c r="CF25" s="163">
        <f t="shared" si="6"/>
        <v>0</v>
      </c>
      <c r="CG25" s="206">
        <f t="shared" si="7"/>
        <v>0</v>
      </c>
      <c r="CH25" s="206">
        <f t="shared" si="8"/>
        <v>0</v>
      </c>
      <c r="CI25" s="142"/>
      <c r="CJ25" s="142"/>
    </row>
    <row r="26" spans="1:88" ht="21.9" customHeight="1" thickBot="1" x14ac:dyDescent="0.35">
      <c r="A26" s="25" t="s">
        <v>52</v>
      </c>
      <c r="B26" s="277"/>
      <c r="C26" s="292"/>
      <c r="D26" s="156"/>
      <c r="E26" s="156"/>
      <c r="F26" s="278">
        <f t="shared" si="10"/>
        <v>0</v>
      </c>
      <c r="G26" s="293"/>
      <c r="H26" s="156"/>
      <c r="I26" s="156"/>
      <c r="J26" s="156"/>
      <c r="K26" s="278">
        <f t="shared" si="11"/>
        <v>0</v>
      </c>
      <c r="L26" s="294"/>
      <c r="M26" s="116"/>
      <c r="N26" s="116"/>
      <c r="O26" s="116"/>
      <c r="P26" s="278">
        <f t="shared" si="12"/>
        <v>0</v>
      </c>
      <c r="Q26" s="295"/>
      <c r="R26" s="81"/>
      <c r="S26" s="81"/>
      <c r="T26" s="81"/>
      <c r="U26" s="278">
        <f t="shared" si="13"/>
        <v>0</v>
      </c>
      <c r="V26" s="277"/>
      <c r="W26" s="156"/>
      <c r="X26" s="156"/>
      <c r="Y26" s="156"/>
      <c r="Z26" s="279">
        <f t="shared" si="14"/>
        <v>0</v>
      </c>
      <c r="AA26" s="294"/>
      <c r="AB26" s="116"/>
      <c r="AC26" s="116"/>
      <c r="AD26" s="116"/>
      <c r="AE26" s="279">
        <f t="shared" si="15"/>
        <v>0</v>
      </c>
      <c r="AF26" s="294"/>
      <c r="AG26" s="116"/>
      <c r="AH26" s="116"/>
      <c r="AI26" s="116"/>
      <c r="AJ26" s="279">
        <f t="shared" si="16"/>
        <v>0</v>
      </c>
      <c r="AK26" s="294"/>
      <c r="AL26" s="116"/>
      <c r="AM26" s="116"/>
      <c r="AN26" s="116"/>
      <c r="AO26" s="279">
        <f t="shared" si="17"/>
        <v>0</v>
      </c>
      <c r="AP26" s="294"/>
      <c r="AQ26" s="116"/>
      <c r="AR26" s="116"/>
      <c r="AS26" s="116"/>
      <c r="AT26" s="278">
        <f t="shared" si="18"/>
        <v>0</v>
      </c>
      <c r="AU26" s="294"/>
      <c r="AV26" s="116"/>
      <c r="AW26" s="116"/>
      <c r="AX26" s="116"/>
      <c r="AY26" s="279">
        <f t="shared" si="19"/>
        <v>0</v>
      </c>
      <c r="AZ26" s="296"/>
      <c r="BA26" s="116"/>
      <c r="BB26" s="297"/>
      <c r="BC26" s="297"/>
      <c r="BD26" s="280">
        <f t="shared" si="20"/>
        <v>0</v>
      </c>
      <c r="BE26" s="296"/>
      <c r="BF26" s="116"/>
      <c r="BG26" s="116"/>
      <c r="BH26" s="116"/>
      <c r="BI26" s="279">
        <f t="shared" si="21"/>
        <v>0</v>
      </c>
      <c r="BJ26" s="245">
        <f t="shared" si="22"/>
        <v>0</v>
      </c>
      <c r="BK26" s="80">
        <f t="shared" si="23"/>
        <v>0</v>
      </c>
      <c r="BL26" s="81">
        <f t="shared" si="24"/>
        <v>0</v>
      </c>
      <c r="BM26" s="116">
        <f t="shared" si="25"/>
        <v>0</v>
      </c>
      <c r="BN26" s="81">
        <f t="shared" si="26"/>
        <v>0</v>
      </c>
      <c r="BO26" s="81">
        <f t="shared" si="27"/>
        <v>0</v>
      </c>
      <c r="BP26" s="216" t="str">
        <f t="shared" si="28"/>
        <v xml:space="preserve">  -</v>
      </c>
      <c r="BQ26" s="112">
        <f t="shared" si="29"/>
        <v>0</v>
      </c>
      <c r="BR26" s="113" t="str">
        <f t="shared" si="30"/>
        <v xml:space="preserve">  -</v>
      </c>
      <c r="BS26" s="115">
        <f t="shared" si="31"/>
        <v>0</v>
      </c>
      <c r="BT26" s="242" t="str">
        <f t="shared" si="32"/>
        <v xml:space="preserve"> -</v>
      </c>
      <c r="BU26" s="81">
        <f t="shared" si="33"/>
        <v>0</v>
      </c>
      <c r="BV26" s="250" t="str">
        <f t="shared" si="34"/>
        <v xml:space="preserve"> -</v>
      </c>
      <c r="BW26" s="251">
        <f t="shared" si="35"/>
        <v>0</v>
      </c>
      <c r="BX26" s="252">
        <f t="shared" si="36"/>
        <v>0</v>
      </c>
      <c r="BY26" s="253">
        <f t="shared" si="37"/>
        <v>0</v>
      </c>
      <c r="BZ26" s="254">
        <f>リタイヤ!$M$25</f>
        <v>0</v>
      </c>
      <c r="CA26" s="255"/>
      <c r="CB26" s="159">
        <v>21</v>
      </c>
      <c r="CC26" s="202"/>
      <c r="CD26" s="203" t="str">
        <f t="shared" si="0"/>
        <v>JP1OQK</v>
      </c>
      <c r="CE26" s="6"/>
      <c r="CF26" s="6"/>
      <c r="CG26" s="6"/>
      <c r="CH26" s="194"/>
      <c r="CI26" s="194"/>
      <c r="CJ26" s="142"/>
    </row>
    <row r="27" spans="1:88" ht="21.9" customHeight="1" x14ac:dyDescent="0.3">
      <c r="A27" s="25" t="s">
        <v>53</v>
      </c>
      <c r="B27" s="287"/>
      <c r="C27" s="162"/>
      <c r="D27" s="162"/>
      <c r="E27" s="162"/>
      <c r="F27" s="265">
        <f t="shared" si="10"/>
        <v>0</v>
      </c>
      <c r="G27" s="264"/>
      <c r="H27" s="266"/>
      <c r="I27" s="162"/>
      <c r="J27" s="162"/>
      <c r="K27" s="265">
        <f t="shared" si="11"/>
        <v>0</v>
      </c>
      <c r="L27" s="287"/>
      <c r="M27" s="266"/>
      <c r="N27" s="162"/>
      <c r="O27" s="162"/>
      <c r="P27" s="265">
        <f t="shared" si="12"/>
        <v>0</v>
      </c>
      <c r="Q27" s="288"/>
      <c r="R27" s="289"/>
      <c r="S27" s="290"/>
      <c r="T27" s="290"/>
      <c r="U27" s="265">
        <f t="shared" si="13"/>
        <v>0</v>
      </c>
      <c r="V27" s="287"/>
      <c r="W27" s="162"/>
      <c r="X27" s="162"/>
      <c r="Y27" s="162"/>
      <c r="Z27" s="49">
        <f t="shared" si="14"/>
        <v>0</v>
      </c>
      <c r="AA27" s="287"/>
      <c r="AB27" s="162"/>
      <c r="AC27" s="162"/>
      <c r="AD27" s="162"/>
      <c r="AE27" s="265">
        <f t="shared" si="15"/>
        <v>0</v>
      </c>
      <c r="AF27" s="287"/>
      <c r="AG27" s="291"/>
      <c r="AH27" s="162"/>
      <c r="AI27" s="162"/>
      <c r="AJ27" s="265">
        <f t="shared" si="16"/>
        <v>0</v>
      </c>
      <c r="AK27" s="287"/>
      <c r="AL27" s="162"/>
      <c r="AM27" s="162"/>
      <c r="AN27" s="162"/>
      <c r="AO27" s="265">
        <f t="shared" si="17"/>
        <v>0</v>
      </c>
      <c r="AP27" s="287"/>
      <c r="AQ27" s="162"/>
      <c r="AR27" s="162"/>
      <c r="AS27" s="162"/>
      <c r="AT27" s="265">
        <f t="shared" si="18"/>
        <v>0</v>
      </c>
      <c r="AU27" s="287"/>
      <c r="AV27" s="162"/>
      <c r="AW27" s="162"/>
      <c r="AX27" s="162"/>
      <c r="AY27" s="49">
        <f t="shared" si="19"/>
        <v>0</v>
      </c>
      <c r="AZ27" s="287"/>
      <c r="BA27" s="162"/>
      <c r="BB27" s="162"/>
      <c r="BC27" s="162"/>
      <c r="BD27" s="265">
        <f t="shared" si="20"/>
        <v>0</v>
      </c>
      <c r="BE27" s="264"/>
      <c r="BF27" s="162"/>
      <c r="BG27" s="162"/>
      <c r="BH27" s="162"/>
      <c r="BI27" s="276">
        <f t="shared" si="21"/>
        <v>0</v>
      </c>
      <c r="BJ27" s="83">
        <f t="shared" si="22"/>
        <v>0</v>
      </c>
      <c r="BK27" s="86">
        <f t="shared" si="23"/>
        <v>0</v>
      </c>
      <c r="BL27" s="49">
        <f t="shared" si="24"/>
        <v>0</v>
      </c>
      <c r="BM27" s="49">
        <f t="shared" si="25"/>
        <v>0</v>
      </c>
      <c r="BN27" s="27">
        <f t="shared" si="26"/>
        <v>0</v>
      </c>
      <c r="BO27" s="84">
        <f t="shared" si="27"/>
        <v>0</v>
      </c>
      <c r="BP27" s="215" t="str">
        <f t="shared" si="28"/>
        <v xml:space="preserve">  -</v>
      </c>
      <c r="BQ27" s="84">
        <f t="shared" si="29"/>
        <v>0</v>
      </c>
      <c r="BR27" s="111" t="str">
        <f t="shared" si="30"/>
        <v xml:space="preserve">  -</v>
      </c>
      <c r="BS27" s="84">
        <f t="shared" si="31"/>
        <v>0</v>
      </c>
      <c r="BT27" s="109" t="str">
        <f t="shared" si="32"/>
        <v xml:space="preserve"> -</v>
      </c>
      <c r="BU27" s="49">
        <f t="shared" si="33"/>
        <v>0</v>
      </c>
      <c r="BV27" s="109" t="str">
        <f t="shared" si="34"/>
        <v xml:space="preserve"> -</v>
      </c>
      <c r="BW27" s="160">
        <f t="shared" si="35"/>
        <v>0</v>
      </c>
      <c r="BX27" s="161">
        <f t="shared" si="36"/>
        <v>0</v>
      </c>
      <c r="BY27" s="162">
        <f t="shared" si="37"/>
        <v>0</v>
      </c>
      <c r="BZ27" s="151">
        <f>リタイヤ!$M$26</f>
        <v>0</v>
      </c>
      <c r="CA27" s="152"/>
      <c r="CB27" s="257">
        <v>22</v>
      </c>
      <c r="CC27" s="202"/>
      <c r="CD27" s="203" t="str">
        <f t="shared" ref="CD27:CD36" si="38">A27</f>
        <v>JA1DQN</v>
      </c>
      <c r="CE27" s="6"/>
      <c r="CF27" s="6"/>
      <c r="CG27" s="6"/>
      <c r="CH27" s="194"/>
      <c r="CI27" s="194"/>
      <c r="CJ27" s="142"/>
    </row>
    <row r="28" spans="1:88" ht="21.9" customHeight="1" x14ac:dyDescent="0.25">
      <c r="A28" s="25" t="s">
        <v>55</v>
      </c>
      <c r="B28" s="22"/>
      <c r="C28" s="26"/>
      <c r="D28" s="23"/>
      <c r="E28" s="23"/>
      <c r="F28" s="24">
        <f t="shared" si="10"/>
        <v>0</v>
      </c>
      <c r="G28" s="30"/>
      <c r="H28" s="23"/>
      <c r="I28" s="23"/>
      <c r="J28" s="23"/>
      <c r="K28" s="24">
        <f t="shared" si="11"/>
        <v>0</v>
      </c>
      <c r="L28" s="22"/>
      <c r="M28" s="23"/>
      <c r="N28" s="23"/>
      <c r="O28" s="23"/>
      <c r="P28" s="24">
        <f t="shared" si="12"/>
        <v>0</v>
      </c>
      <c r="Q28" s="54"/>
      <c r="R28" s="55"/>
      <c r="S28" s="56"/>
      <c r="T28" s="56"/>
      <c r="U28" s="24">
        <f t="shared" si="13"/>
        <v>0</v>
      </c>
      <c r="V28" s="22"/>
      <c r="W28" s="23"/>
      <c r="X28" s="23"/>
      <c r="Y28" s="23"/>
      <c r="Z28" s="56">
        <f t="shared" si="14"/>
        <v>0</v>
      </c>
      <c r="AA28" s="28"/>
      <c r="AB28" s="27"/>
      <c r="AC28" s="27"/>
      <c r="AD28" s="27"/>
      <c r="AE28" s="24">
        <f t="shared" si="15"/>
        <v>0</v>
      </c>
      <c r="AF28" s="28"/>
      <c r="AG28" s="27"/>
      <c r="AH28" s="27"/>
      <c r="AI28" s="27"/>
      <c r="AJ28" s="24">
        <f t="shared" si="16"/>
        <v>0</v>
      </c>
      <c r="AK28" s="28"/>
      <c r="AL28" s="27"/>
      <c r="AM28" s="27"/>
      <c r="AN28" s="27"/>
      <c r="AO28" s="24">
        <f t="shared" si="17"/>
        <v>0</v>
      </c>
      <c r="AP28" s="28"/>
      <c r="AQ28" s="27"/>
      <c r="AR28" s="27"/>
      <c r="AS28" s="27"/>
      <c r="AT28" s="24">
        <f t="shared" si="18"/>
        <v>0</v>
      </c>
      <c r="AU28" s="28"/>
      <c r="AV28" s="27"/>
      <c r="AW28" s="27"/>
      <c r="AX28" s="27"/>
      <c r="AY28" s="56">
        <f t="shared" si="19"/>
        <v>0</v>
      </c>
      <c r="AZ28" s="71"/>
      <c r="BA28" s="27"/>
      <c r="BB28" s="70"/>
      <c r="BC28" s="70"/>
      <c r="BD28" s="24">
        <f t="shared" si="20"/>
        <v>0</v>
      </c>
      <c r="BE28" s="87"/>
      <c r="BF28" s="27"/>
      <c r="BG28" s="27"/>
      <c r="BH28" s="27"/>
      <c r="BI28" s="85">
        <f t="shared" si="21"/>
        <v>0</v>
      </c>
      <c r="BJ28" s="83">
        <f t="shared" si="22"/>
        <v>0</v>
      </c>
      <c r="BK28" s="86">
        <f t="shared" si="23"/>
        <v>0</v>
      </c>
      <c r="BL28" s="49">
        <f t="shared" si="24"/>
        <v>0</v>
      </c>
      <c r="BM28" s="49">
        <f t="shared" si="25"/>
        <v>0</v>
      </c>
      <c r="BN28" s="27">
        <f t="shared" si="26"/>
        <v>0</v>
      </c>
      <c r="BO28" s="84">
        <f t="shared" si="27"/>
        <v>0</v>
      </c>
      <c r="BP28" s="110" t="str">
        <f t="shared" si="28"/>
        <v xml:space="preserve">  -</v>
      </c>
      <c r="BQ28" s="84">
        <f t="shared" si="29"/>
        <v>0</v>
      </c>
      <c r="BR28" s="111" t="str">
        <f t="shared" si="30"/>
        <v xml:space="preserve">  -</v>
      </c>
      <c r="BS28" s="84">
        <f t="shared" si="31"/>
        <v>0</v>
      </c>
      <c r="BT28" s="109" t="str">
        <f t="shared" si="32"/>
        <v xml:space="preserve"> -</v>
      </c>
      <c r="BU28" s="49">
        <f t="shared" si="33"/>
        <v>0</v>
      </c>
      <c r="BV28" s="109" t="str">
        <f t="shared" si="34"/>
        <v xml:space="preserve"> -</v>
      </c>
      <c r="BW28" s="149">
        <f t="shared" si="35"/>
        <v>0</v>
      </c>
      <c r="BX28" s="150">
        <f t="shared" si="36"/>
        <v>0</v>
      </c>
      <c r="BY28" s="23">
        <f t="shared" si="37"/>
        <v>0</v>
      </c>
      <c r="BZ28" s="163">
        <f>リタイヤ!$M$27</f>
        <v>0</v>
      </c>
      <c r="CA28" s="172"/>
      <c r="CB28" s="153">
        <v>23</v>
      </c>
      <c r="CC28" s="202"/>
      <c r="CD28" s="203" t="str">
        <f t="shared" si="38"/>
        <v>JA1IEB</v>
      </c>
      <c r="CE28" s="207"/>
      <c r="CF28" s="207"/>
      <c r="CG28" s="207"/>
      <c r="CH28" s="197"/>
      <c r="CI28" s="197"/>
      <c r="CJ28" s="142"/>
    </row>
    <row r="29" spans="1:88" ht="21.9" customHeight="1" x14ac:dyDescent="0.25">
      <c r="A29" s="25" t="s">
        <v>56</v>
      </c>
      <c r="B29" s="28"/>
      <c r="C29" s="27"/>
      <c r="D29" s="27"/>
      <c r="E29" s="27"/>
      <c r="F29" s="24">
        <f t="shared" ref="F29:F31" si="39">D29+E29</f>
        <v>0</v>
      </c>
      <c r="G29" s="32"/>
      <c r="H29" s="27"/>
      <c r="I29" s="27"/>
      <c r="J29" s="27"/>
      <c r="K29" s="24">
        <f t="shared" ref="K29:K31" si="40">I29+J29</f>
        <v>0</v>
      </c>
      <c r="L29" s="28"/>
      <c r="M29" s="27"/>
      <c r="N29" s="27"/>
      <c r="O29" s="27"/>
      <c r="P29" s="24">
        <f t="shared" ref="P29:P31" si="41">N29+O29</f>
        <v>0</v>
      </c>
      <c r="Q29" s="54"/>
      <c r="R29" s="56"/>
      <c r="S29" s="56"/>
      <c r="T29" s="56"/>
      <c r="U29" s="24">
        <f t="shared" ref="U29:U31" si="42">S29+T29</f>
        <v>0</v>
      </c>
      <c r="V29" s="28"/>
      <c r="W29" s="27"/>
      <c r="X29" s="27"/>
      <c r="Y29" s="27"/>
      <c r="Z29" s="56">
        <f t="shared" ref="Z29:Z31" si="43">X29+Y29</f>
        <v>0</v>
      </c>
      <c r="AA29" s="28"/>
      <c r="AB29" s="27"/>
      <c r="AC29" s="27"/>
      <c r="AD29" s="27"/>
      <c r="AE29" s="24">
        <f t="shared" ref="AE29:AE31" si="44">AC29+AD29</f>
        <v>0</v>
      </c>
      <c r="AF29" s="33"/>
      <c r="AG29" s="27"/>
      <c r="AH29" s="27"/>
      <c r="AI29" s="27"/>
      <c r="AJ29" s="24">
        <f t="shared" ref="AJ29:AJ31" si="45">AH29+AI29</f>
        <v>0</v>
      </c>
      <c r="AK29" s="59"/>
      <c r="AL29" s="27"/>
      <c r="AM29" s="27"/>
      <c r="AN29" s="27"/>
      <c r="AO29" s="24">
        <f t="shared" ref="AO29:AO31" si="46">AM29+AN29</f>
        <v>0</v>
      </c>
      <c r="AP29" s="28"/>
      <c r="AQ29" s="27"/>
      <c r="AR29" s="27"/>
      <c r="AS29" s="27"/>
      <c r="AT29" s="24">
        <f t="shared" ref="AT29:AT31" si="47">AR29+AS29</f>
        <v>0</v>
      </c>
      <c r="AU29" s="28"/>
      <c r="AV29" s="27"/>
      <c r="AW29" s="27"/>
      <c r="AX29" s="27"/>
      <c r="AY29" s="56">
        <f t="shared" ref="AY29:AY31" si="48">AW29+AX29</f>
        <v>0</v>
      </c>
      <c r="AZ29" s="59"/>
      <c r="BA29" s="27"/>
      <c r="BB29" s="69"/>
      <c r="BC29" s="69"/>
      <c r="BD29" s="24">
        <f t="shared" ref="BD29:BD31" si="49">BB29+BC29</f>
        <v>0</v>
      </c>
      <c r="BE29" s="87"/>
      <c r="BF29" s="27"/>
      <c r="BG29" s="27"/>
      <c r="BH29" s="27"/>
      <c r="BI29" s="85">
        <f t="shared" ref="BI29:BI31" si="50">BG29+BH29</f>
        <v>0</v>
      </c>
      <c r="BJ29" s="83">
        <f t="shared" ref="BJ29:BJ31" si="51">IF(OR(B29="F",B29="R"),0,B29)+IF(OR(G29="F",G29="R"),0,G29)+IF(OR(L29="F",L29="R"),0,L29)+IF(OR(Q29="F",Q29="R"),0,Q29)+IF(OR(V29="F",V29="R"),0,V29)+IF(OR(AA29="F",AA29="R"),0,AA29)+IF(OR(AF29="F",AF29="R"),0,AF29)+IF(OR(AK29="F",AK29="R"),0,AK29)+IF(OR(AP29="F",AP29="R"),0,AP29)+IF(OR(AU29="F",AU29="R"),0,AU29)+IF(OR(AZ29="F",AZ29="R"),0,AZ29)+IF(OR(BE29="F",BE29="R"),0,BE29)</f>
        <v>0</v>
      </c>
      <c r="BK29" s="86">
        <f t="shared" ref="BK29:BK31" si="52">COUNT(B29,G29,L29,Q29,V29,AA29,AF29,AK29,AP29,AU29,AZ29,BE29)+BY29</f>
        <v>0</v>
      </c>
      <c r="BL29" s="49">
        <f t="shared" si="24"/>
        <v>0</v>
      </c>
      <c r="BM29" s="49">
        <f t="shared" si="25"/>
        <v>0</v>
      </c>
      <c r="BN29" s="27">
        <f t="shared" ref="BN29:BN31" si="53">BL29+BM29</f>
        <v>0</v>
      </c>
      <c r="BO29" s="84">
        <f t="shared" ref="BO29:BO31" si="54">BK29+BX29</f>
        <v>0</v>
      </c>
      <c r="BP29" s="110" t="str">
        <f t="shared" ref="BP29:BP31" si="55">IF(OR(+BK29=0,(+BJ29+BZ29)=0),"  -",(+BJ29+BZ29)/+BK29)</f>
        <v xml:space="preserve">  -</v>
      </c>
      <c r="BQ29" s="84">
        <f t="shared" ref="BQ29:BQ31" si="56">C29+H29+M29+R29+W29+AB29+AG29+AL29+AQ29+AV29+BA29+BF29</f>
        <v>0</v>
      </c>
      <c r="BR29" s="111" t="str">
        <f t="shared" ref="BR29:BR31" si="57">IF(+BN29=0,"  -",(+BQ29)/+BN29)</f>
        <v xml:space="preserve">  -</v>
      </c>
      <c r="BS29" s="84">
        <f t="shared" ref="BS29:BS31" si="58">D29+I29+N29+S29+X29+AC29+AH29+AM29+AR29+AW29+BB29+BG29</f>
        <v>0</v>
      </c>
      <c r="BT29" s="109" t="str">
        <f t="shared" ref="BT29:BT31" si="59">IF(BO29=0," -",BS29/BO29)</f>
        <v xml:space="preserve"> -</v>
      </c>
      <c r="BU29" s="49">
        <f t="shared" ref="BU29:BU31" si="60">E29+J29+O29+T29+Y29+AD29+AI29+AN29+AS29+AX29+BC29+BH29</f>
        <v>0</v>
      </c>
      <c r="BV29" s="109" t="str">
        <f t="shared" ref="BV29:BV31" si="61">IF(BO29=0," -",BU29/BO29)</f>
        <v xml:space="preserve"> -</v>
      </c>
      <c r="BW29" s="149">
        <f t="shared" ref="BW29:BW31" si="62">BS29+BU29</f>
        <v>0</v>
      </c>
      <c r="BX29" s="150">
        <f t="shared" ref="BX29:BX31" si="63">IF($B29="F",IF($B29="",0,1),0)+IF($G29="F",IF($G29="",0,1),0)+IF($L29="F",IF($L29="",0,1),0)+IF($Q29="F",IF($Q29="",0,1),0)+IF($V29="F",IF($V29="",0,1),0)+IF($AA29="F",IF($AA29="",0,1),0)+IF($AF29="F",IF($AF29="",0,1),0)+IF($AK29="F",IF($AK29="",0,1),0)+IF($AP29="F",IF($AP29="",0,1),0)+IF($AU29="F",IF($AU29="",0,1),0)+IF($AZ29="F",IF($AZ29="",0,1),0)+IF($BE29="F",IF($BE29="",0,1),0)</f>
        <v>0</v>
      </c>
      <c r="BY29" s="23">
        <f t="shared" ref="BY29:BY31" si="64">IF($B29="R",IF($B29="",0,1),0)+IF($G29="R",IF($G29="",0,1),0)+IF($L29="R",IF($L29="",0,1),0)+IF($Q29="R",IF($Q29="",0,1),0)+IF($V29="R",IF($V29="",0,1),0)+IF($AA29="R",IF($AA29="",0,1),0)+IF($AF29="R",IF($AF29="",0,1),0)+IF($AK29="R",IF($AK29="",0,1),0)+IF($AP29="R",IF($AP29="",0,1),0)+IF($AU29="R",IF($AU29="",0,1),0)+IF($AZ29="R",IF($AZ29="",0,1),0)+IF($BE29="R",IF($BE29="",0,1),0)</f>
        <v>0</v>
      </c>
      <c r="BZ29" s="163">
        <f>リタイヤ!$M$28</f>
        <v>0</v>
      </c>
      <c r="CA29" s="173"/>
      <c r="CB29" s="153">
        <v>24</v>
      </c>
      <c r="CC29" s="202"/>
      <c r="CD29" s="203" t="str">
        <f t="shared" si="38"/>
        <v>JF1LBP</v>
      </c>
      <c r="CE29" s="207"/>
      <c r="CF29" s="207"/>
      <c r="CG29" s="207"/>
      <c r="CH29" s="197"/>
      <c r="CI29" s="197"/>
      <c r="CJ29" s="142"/>
    </row>
    <row r="30" spans="1:88" ht="21.9" customHeight="1" x14ac:dyDescent="0.25">
      <c r="A30" s="25" t="s">
        <v>57</v>
      </c>
      <c r="B30" s="28"/>
      <c r="C30" s="27"/>
      <c r="D30" s="27"/>
      <c r="E30" s="27"/>
      <c r="F30" s="24">
        <f t="shared" si="39"/>
        <v>0</v>
      </c>
      <c r="G30" s="32"/>
      <c r="H30" s="27"/>
      <c r="I30" s="27"/>
      <c r="J30" s="27"/>
      <c r="K30" s="24">
        <f t="shared" si="40"/>
        <v>0</v>
      </c>
      <c r="L30" s="28"/>
      <c r="M30" s="27"/>
      <c r="N30" s="27"/>
      <c r="O30" s="27"/>
      <c r="P30" s="24">
        <f t="shared" si="41"/>
        <v>0</v>
      </c>
      <c r="Q30" s="54"/>
      <c r="R30" s="56"/>
      <c r="S30" s="56"/>
      <c r="T30" s="56"/>
      <c r="U30" s="24">
        <f t="shared" si="42"/>
        <v>0</v>
      </c>
      <c r="V30" s="28"/>
      <c r="W30" s="27"/>
      <c r="X30" s="27"/>
      <c r="Y30" s="27"/>
      <c r="Z30" s="56">
        <f t="shared" si="43"/>
        <v>0</v>
      </c>
      <c r="AA30" s="28"/>
      <c r="AB30" s="27"/>
      <c r="AC30" s="27"/>
      <c r="AD30" s="27"/>
      <c r="AE30" s="24">
        <f t="shared" si="44"/>
        <v>0</v>
      </c>
      <c r="AF30" s="33"/>
      <c r="AG30" s="27"/>
      <c r="AH30" s="27"/>
      <c r="AI30" s="27"/>
      <c r="AJ30" s="24">
        <f t="shared" si="45"/>
        <v>0</v>
      </c>
      <c r="AK30" s="59"/>
      <c r="AL30" s="27"/>
      <c r="AM30" s="27"/>
      <c r="AN30" s="27"/>
      <c r="AO30" s="24">
        <f t="shared" si="46"/>
        <v>0</v>
      </c>
      <c r="AP30" s="28"/>
      <c r="AQ30" s="27"/>
      <c r="AR30" s="27"/>
      <c r="AS30" s="27"/>
      <c r="AT30" s="24">
        <f t="shared" si="47"/>
        <v>0</v>
      </c>
      <c r="AU30" s="28"/>
      <c r="AV30" s="27"/>
      <c r="AW30" s="27"/>
      <c r="AX30" s="27"/>
      <c r="AY30" s="56">
        <f t="shared" si="48"/>
        <v>0</v>
      </c>
      <c r="AZ30" s="59"/>
      <c r="BA30" s="27"/>
      <c r="BB30" s="69"/>
      <c r="BC30" s="69"/>
      <c r="BD30" s="24">
        <f t="shared" si="49"/>
        <v>0</v>
      </c>
      <c r="BE30" s="87"/>
      <c r="BF30" s="27"/>
      <c r="BG30" s="27"/>
      <c r="BH30" s="27"/>
      <c r="BI30" s="85">
        <f t="shared" si="50"/>
        <v>0</v>
      </c>
      <c r="BJ30" s="83">
        <f t="shared" si="51"/>
        <v>0</v>
      </c>
      <c r="BK30" s="86">
        <f t="shared" si="52"/>
        <v>0</v>
      </c>
      <c r="BL30" s="49">
        <f t="shared" si="24"/>
        <v>0</v>
      </c>
      <c r="BM30" s="49">
        <f t="shared" si="25"/>
        <v>0</v>
      </c>
      <c r="BN30" s="27">
        <f t="shared" si="53"/>
        <v>0</v>
      </c>
      <c r="BO30" s="84">
        <f t="shared" si="54"/>
        <v>0</v>
      </c>
      <c r="BP30" s="110" t="str">
        <f t="shared" si="55"/>
        <v xml:space="preserve">  -</v>
      </c>
      <c r="BQ30" s="84">
        <f t="shared" si="56"/>
        <v>0</v>
      </c>
      <c r="BR30" s="111" t="str">
        <f t="shared" si="57"/>
        <v xml:space="preserve">  -</v>
      </c>
      <c r="BS30" s="84">
        <f t="shared" si="58"/>
        <v>0</v>
      </c>
      <c r="BT30" s="109" t="str">
        <f t="shared" si="59"/>
        <v xml:space="preserve"> -</v>
      </c>
      <c r="BU30" s="49">
        <f t="shared" si="60"/>
        <v>0</v>
      </c>
      <c r="BV30" s="109" t="str">
        <f t="shared" si="61"/>
        <v xml:space="preserve"> -</v>
      </c>
      <c r="BW30" s="149">
        <f t="shared" si="62"/>
        <v>0</v>
      </c>
      <c r="BX30" s="150">
        <f t="shared" si="63"/>
        <v>0</v>
      </c>
      <c r="BY30" s="23">
        <f t="shared" si="64"/>
        <v>0</v>
      </c>
      <c r="BZ30" s="151">
        <f>リタイヤ!$M$29</f>
        <v>0</v>
      </c>
      <c r="CA30" s="174"/>
      <c r="CB30" s="153">
        <v>25</v>
      </c>
      <c r="CC30" s="202"/>
      <c r="CD30" s="203" t="str">
        <f t="shared" si="38"/>
        <v>JI1BRT</v>
      </c>
      <c r="CE30" s="207"/>
      <c r="CF30" s="207"/>
      <c r="CG30" s="207"/>
      <c r="CH30" s="197"/>
      <c r="CI30" s="197"/>
      <c r="CJ30" s="142"/>
    </row>
    <row r="31" spans="1:88" ht="21.9" customHeight="1" x14ac:dyDescent="0.25">
      <c r="A31" s="25" t="s">
        <v>58</v>
      </c>
      <c r="B31" s="22"/>
      <c r="C31" s="23"/>
      <c r="D31" s="23"/>
      <c r="E31" s="23"/>
      <c r="F31" s="24">
        <f t="shared" si="39"/>
        <v>0</v>
      </c>
      <c r="G31" s="30"/>
      <c r="H31" s="23"/>
      <c r="I31" s="23"/>
      <c r="J31" s="23"/>
      <c r="K31" s="24">
        <f t="shared" si="40"/>
        <v>0</v>
      </c>
      <c r="L31" s="28"/>
      <c r="M31" s="27"/>
      <c r="N31" s="27"/>
      <c r="O31" s="27"/>
      <c r="P31" s="24">
        <f t="shared" si="41"/>
        <v>0</v>
      </c>
      <c r="Q31" s="54"/>
      <c r="R31" s="56"/>
      <c r="S31" s="56"/>
      <c r="T31" s="56"/>
      <c r="U31" s="24">
        <f t="shared" si="42"/>
        <v>0</v>
      </c>
      <c r="V31" s="22"/>
      <c r="W31" s="23"/>
      <c r="X31" s="23"/>
      <c r="Y31" s="23"/>
      <c r="Z31" s="56">
        <f t="shared" si="43"/>
        <v>0</v>
      </c>
      <c r="AA31" s="28"/>
      <c r="AB31" s="27"/>
      <c r="AC31" s="27"/>
      <c r="AD31" s="27"/>
      <c r="AE31" s="24">
        <f t="shared" si="44"/>
        <v>0</v>
      </c>
      <c r="AF31" s="28"/>
      <c r="AG31" s="27"/>
      <c r="AH31" s="27"/>
      <c r="AI31" s="27"/>
      <c r="AJ31" s="24">
        <f t="shared" si="45"/>
        <v>0</v>
      </c>
      <c r="AK31" s="28"/>
      <c r="AL31" s="23"/>
      <c r="AM31" s="27"/>
      <c r="AN31" s="27"/>
      <c r="AO31" s="24">
        <f t="shared" si="46"/>
        <v>0</v>
      </c>
      <c r="AP31" s="28"/>
      <c r="AQ31" s="23"/>
      <c r="AR31" s="27"/>
      <c r="AS31" s="27"/>
      <c r="AT31" s="24">
        <f t="shared" si="47"/>
        <v>0</v>
      </c>
      <c r="AU31" s="28"/>
      <c r="AV31" s="23"/>
      <c r="AW31" s="27"/>
      <c r="AX31" s="27"/>
      <c r="AY31" s="56">
        <f t="shared" si="48"/>
        <v>0</v>
      </c>
      <c r="AZ31" s="59"/>
      <c r="BA31" s="23"/>
      <c r="BB31" s="69"/>
      <c r="BC31" s="69"/>
      <c r="BD31" s="24">
        <f t="shared" si="49"/>
        <v>0</v>
      </c>
      <c r="BE31" s="87"/>
      <c r="BF31" s="23"/>
      <c r="BG31" s="27"/>
      <c r="BH31" s="27"/>
      <c r="BI31" s="85">
        <f t="shared" si="50"/>
        <v>0</v>
      </c>
      <c r="BJ31" s="83">
        <f t="shared" si="51"/>
        <v>0</v>
      </c>
      <c r="BK31" s="86">
        <f t="shared" si="52"/>
        <v>0</v>
      </c>
      <c r="BL31" s="49">
        <f t="shared" si="24"/>
        <v>0</v>
      </c>
      <c r="BM31" s="49">
        <f t="shared" si="25"/>
        <v>0</v>
      </c>
      <c r="BN31" s="27">
        <f t="shared" si="53"/>
        <v>0</v>
      </c>
      <c r="BO31" s="84">
        <f t="shared" si="54"/>
        <v>0</v>
      </c>
      <c r="BP31" s="110" t="str">
        <f t="shared" si="55"/>
        <v xml:space="preserve">  -</v>
      </c>
      <c r="BQ31" s="84">
        <f t="shared" si="56"/>
        <v>0</v>
      </c>
      <c r="BR31" s="111" t="str">
        <f t="shared" si="57"/>
        <v xml:space="preserve">  -</v>
      </c>
      <c r="BS31" s="84">
        <f t="shared" si="58"/>
        <v>0</v>
      </c>
      <c r="BT31" s="109" t="str">
        <f t="shared" si="59"/>
        <v xml:space="preserve"> -</v>
      </c>
      <c r="BU31" s="49">
        <f t="shared" si="60"/>
        <v>0</v>
      </c>
      <c r="BV31" s="109" t="str">
        <f t="shared" si="61"/>
        <v xml:space="preserve"> -</v>
      </c>
      <c r="BW31" s="149">
        <f t="shared" si="62"/>
        <v>0</v>
      </c>
      <c r="BX31" s="150">
        <f t="shared" si="63"/>
        <v>0</v>
      </c>
      <c r="BY31" s="23">
        <f t="shared" si="64"/>
        <v>0</v>
      </c>
      <c r="BZ31" s="175">
        <f>リタイヤ!$M$30</f>
        <v>0</v>
      </c>
      <c r="CA31" s="174"/>
      <c r="CB31" s="153">
        <v>26</v>
      </c>
      <c r="CC31" s="202"/>
      <c r="CD31" s="203" t="str">
        <f t="shared" si="38"/>
        <v>JE1UUR</v>
      </c>
      <c r="CE31" s="207"/>
      <c r="CF31" s="207"/>
      <c r="CG31" s="207"/>
      <c r="CH31" s="197"/>
      <c r="CI31" s="197"/>
      <c r="CJ31" s="142"/>
    </row>
    <row r="32" spans="1:88" ht="21.9" customHeight="1" x14ac:dyDescent="0.25">
      <c r="A32" s="25" t="s">
        <v>60</v>
      </c>
      <c r="B32" s="22"/>
      <c r="C32" s="23"/>
      <c r="D32" s="23"/>
      <c r="E32" s="23"/>
      <c r="F32" s="24">
        <f t="shared" ref="F32:F35" si="65">D32+E32</f>
        <v>0</v>
      </c>
      <c r="G32" s="30"/>
      <c r="H32" s="23"/>
      <c r="I32" s="23"/>
      <c r="J32" s="23"/>
      <c r="K32" s="24">
        <f t="shared" ref="K32:K35" si="66">I32+J32</f>
        <v>0</v>
      </c>
      <c r="L32" s="22"/>
      <c r="M32" s="23"/>
      <c r="N32" s="23"/>
      <c r="O32" s="23"/>
      <c r="P32" s="24">
        <f t="shared" ref="P32:P35" si="67">N32+O32</f>
        <v>0</v>
      </c>
      <c r="Q32" s="57"/>
      <c r="R32" s="56"/>
      <c r="S32" s="56"/>
      <c r="T32" s="56"/>
      <c r="U32" s="24">
        <f t="shared" ref="U32:U35" si="68">S32+T32</f>
        <v>0</v>
      </c>
      <c r="V32" s="22"/>
      <c r="W32" s="23"/>
      <c r="X32" s="23"/>
      <c r="Y32" s="23"/>
      <c r="Z32" s="56">
        <f t="shared" ref="Z32:Z36" si="69">X32+Y32</f>
        <v>0</v>
      </c>
      <c r="AA32" s="28"/>
      <c r="AB32" s="27"/>
      <c r="AC32" s="27"/>
      <c r="AD32" s="27"/>
      <c r="AE32" s="24">
        <f t="shared" ref="AE32:AE35" si="70">AC32+AD32</f>
        <v>0</v>
      </c>
      <c r="AF32" s="28"/>
      <c r="AG32" s="27"/>
      <c r="AH32" s="27"/>
      <c r="AI32" s="27"/>
      <c r="AJ32" s="24">
        <f t="shared" ref="AJ32:AJ35" si="71">AH32+AI32</f>
        <v>0</v>
      </c>
      <c r="AK32" s="59"/>
      <c r="AL32" s="27"/>
      <c r="AM32" s="27"/>
      <c r="AN32" s="27"/>
      <c r="AO32" s="24">
        <f t="shared" ref="AO32:AO35" si="72">AM32+AN32</f>
        <v>0</v>
      </c>
      <c r="AP32" s="28"/>
      <c r="AQ32" s="27"/>
      <c r="AR32" s="27"/>
      <c r="AS32" s="27"/>
      <c r="AT32" s="24">
        <f t="shared" ref="AT32:AT35" si="73">AR32+AS32</f>
        <v>0</v>
      </c>
      <c r="AU32" s="28"/>
      <c r="AV32" s="27"/>
      <c r="AW32" s="27"/>
      <c r="AX32" s="27"/>
      <c r="AY32" s="56">
        <f t="shared" ref="AY32:AY35" si="74">AW32+AX32</f>
        <v>0</v>
      </c>
      <c r="AZ32" s="59"/>
      <c r="BA32" s="27"/>
      <c r="BB32" s="69"/>
      <c r="BC32" s="69"/>
      <c r="BD32" s="24">
        <f t="shared" ref="BD32:BD35" si="75">BB32+BC32</f>
        <v>0</v>
      </c>
      <c r="BE32" s="88"/>
      <c r="BF32" s="27"/>
      <c r="BG32" s="27"/>
      <c r="BH32" s="27"/>
      <c r="BI32" s="85">
        <f t="shared" ref="BI32:BI35" si="76">BG32+BH32</f>
        <v>0</v>
      </c>
      <c r="BJ32" s="83">
        <f t="shared" ref="BJ32:BJ35" si="77">IF(OR(B32="F",B32="R"),0,B32)+IF(OR(G32="F",G32="R"),0,G32)+IF(OR(L32="F",L32="R"),0,L32)+IF(OR(Q32="F",Q32="R"),0,Q32)+IF(OR(V32="F",V32="R"),0,V32)+IF(OR(AA32="F",AA32="R"),0,AA32)+IF(OR(AF32="F",AF32="R"),0,AF32)+IF(OR(AK32="F",AK32="R"),0,AK32)+IF(OR(AP32="F",AP32="R"),0,AP32)+IF(OR(AU32="F",AU32="R"),0,AU32)+IF(OR(AZ32="F",AZ32="R"),0,AZ32)+IF(OR(BE32="F",BE32="R"),0,BE32)</f>
        <v>0</v>
      </c>
      <c r="BK32" s="86">
        <f t="shared" ref="BK32:BK35" si="78">COUNT(B32,G32,L32,Q32,V32,AA32,AF32,AK32,AP32,AU32,AZ32,BE32)+BY32</f>
        <v>0</v>
      </c>
      <c r="BL32" s="49">
        <f t="shared" ref="BL32:BL35" si="79">IF(OR(B32="",B32="F"),0,$B$38)+IF(OR(G32="",G32="F"),0,$G$38)+IF(OR(L32="",L32="F"),0,$L$38)+IF(OR(Q32="",Q32="F"),0,$Q$38)+IF(OR(V32="",V32="F"),0,$V$38)+IF(OR(AA32="",AA32="F"),0,$AA$38)+IF(OR(AF32="",AF32="F"),0,$AF$38)</f>
        <v>0</v>
      </c>
      <c r="BM32" s="49">
        <f t="shared" ref="BM32:BM35" si="80">IF(OR(AK32="",AK32="F"),0,$AK$38)+IF(OR(AP32="",AP32="F"),0,$AP$38)+IF(OR(AU32="",AU32="F"),0,$AU$38)+IF(OR(AZ32="",AZ32="F"),0,$AZ$38)+IF(OR(BE32="",BE32="F"),0,$BE$38)</f>
        <v>0</v>
      </c>
      <c r="BN32" s="27">
        <f t="shared" ref="BN32:BN35" si="81">BL32+BM32</f>
        <v>0</v>
      </c>
      <c r="BO32" s="84">
        <f t="shared" ref="BO32:BO35" si="82">BK32+BX32</f>
        <v>0</v>
      </c>
      <c r="BP32" s="110" t="str">
        <f t="shared" ref="BP32:BP35" si="83">IF(OR(+BK32=0,(+BJ32+BZ32)=0),"  -",(+BJ32+BZ32)/+BK32)</f>
        <v xml:space="preserve">  -</v>
      </c>
      <c r="BQ32" s="84">
        <f t="shared" ref="BQ32:BQ35" si="84">C32+H32+M32+R32+W32+AB32+AG32+AL32+AQ32+AV32+BA32+BF32</f>
        <v>0</v>
      </c>
      <c r="BR32" s="111" t="str">
        <f t="shared" ref="BR32:BR35" si="85">IF(+BN32=0,"  -",(+BQ32)/+BN32)</f>
        <v xml:space="preserve">  -</v>
      </c>
      <c r="BS32" s="84">
        <f t="shared" ref="BS32:BS35" si="86">D32+I32+N32+S32+X32+AC32+AH32+AM32+AR32+AW32+BB32+BG32</f>
        <v>0</v>
      </c>
      <c r="BT32" s="109" t="str">
        <f t="shared" ref="BT32:BT35" si="87">IF(BO32=0," -",BS32/BO32)</f>
        <v xml:space="preserve"> -</v>
      </c>
      <c r="BU32" s="49">
        <f t="shared" ref="BU32:BU35" si="88">E32+J32+O32+T32+Y32+AD32+AI32+AN32+AS32+AX32+BC32+BH32</f>
        <v>0</v>
      </c>
      <c r="BV32" s="109" t="str">
        <f t="shared" ref="BV32:BV35" si="89">IF(BO32=0," -",BU32/BO32)</f>
        <v xml:space="preserve"> -</v>
      </c>
      <c r="BW32" s="149">
        <f t="shared" ref="BW32:BW35" si="90">BS32+BU32</f>
        <v>0</v>
      </c>
      <c r="BX32" s="150">
        <f t="shared" ref="BX32:BX35" si="91">IF($B32="F",IF($B32="",0,1),0)+IF($G32="F",IF($G32="",0,1),0)+IF($L32="F",IF($L32="",0,1),0)+IF($Q32="F",IF($Q32="",0,1),0)+IF($V32="F",IF($V32="",0,1),0)+IF($AA32="F",IF($AA32="",0,1),0)+IF($AF32="F",IF($AF32="",0,1),0)+IF($AK32="F",IF($AK32="",0,1),0)+IF($AP32="F",IF($AP32="",0,1),0)+IF($AU32="F",IF($AU32="",0,1),0)+IF($AZ32="F",IF($AZ32="",0,1),0)+IF($BE32="F",IF($BE32="",0,1),0)</f>
        <v>0</v>
      </c>
      <c r="BY32" s="23">
        <f t="shared" ref="BY32:BY36" si="92">IF($B32="R",IF($B32="",0,1),0)+IF($G32="R",IF($G32="",0,1),0)+IF($L32="R",IF($L32="",0,1),0)+IF($Q32="R",IF($Q32="",0,1),0)+IF($V32="R",IF($V32="",0,1),0)+IF($AA32="R",IF($AA32="",0,1),0)+IF($AF32="R",IF($AF32="",0,1),0)+IF($AK32="R",IF($AK32="",0,1),0)+IF($AP32="R",IF($AP32="",0,1),0)+IF($AU32="R",IF($AU32="",0,1),0)+IF($AZ32="R",IF($AZ32="",0,1),0)+IF($BE32="R",IF($BE32="",0,1),0)</f>
        <v>0</v>
      </c>
      <c r="BZ32" s="176">
        <f>リタイヤ!$M$31</f>
        <v>0</v>
      </c>
      <c r="CA32" s="174"/>
      <c r="CB32" s="153">
        <v>27</v>
      </c>
      <c r="CC32" s="202"/>
      <c r="CD32" s="203" t="str">
        <f t="shared" si="38"/>
        <v>JE1DTH</v>
      </c>
      <c r="CE32" s="207"/>
      <c r="CF32" s="207"/>
      <c r="CG32" s="207"/>
      <c r="CH32" s="197"/>
      <c r="CI32" s="197"/>
      <c r="CJ32" s="142"/>
    </row>
    <row r="33" spans="1:88" ht="21.9" customHeight="1" x14ac:dyDescent="0.25">
      <c r="A33" s="25" t="s">
        <v>61</v>
      </c>
      <c r="B33" s="33"/>
      <c r="C33" s="27"/>
      <c r="D33" s="27"/>
      <c r="E33" s="27"/>
      <c r="F33" s="24">
        <f t="shared" si="65"/>
        <v>0</v>
      </c>
      <c r="G33" s="32"/>
      <c r="H33" s="27"/>
      <c r="I33" s="27"/>
      <c r="J33" s="27"/>
      <c r="K33" s="24">
        <f t="shared" si="66"/>
        <v>0</v>
      </c>
      <c r="L33" s="28"/>
      <c r="M33" s="26"/>
      <c r="N33" s="27"/>
      <c r="O33" s="27"/>
      <c r="P33" s="24">
        <f t="shared" si="67"/>
        <v>0</v>
      </c>
      <c r="Q33" s="57"/>
      <c r="R33" s="56"/>
      <c r="S33" s="56"/>
      <c r="T33" s="56"/>
      <c r="U33" s="24">
        <f t="shared" si="68"/>
        <v>0</v>
      </c>
      <c r="V33" s="28"/>
      <c r="W33" s="26"/>
      <c r="X33" s="27"/>
      <c r="Y33" s="27"/>
      <c r="Z33" s="56">
        <f t="shared" si="69"/>
        <v>0</v>
      </c>
      <c r="AA33" s="28"/>
      <c r="AB33" s="27"/>
      <c r="AC33" s="27"/>
      <c r="AD33" s="27"/>
      <c r="AE33" s="24">
        <f t="shared" si="70"/>
        <v>0</v>
      </c>
      <c r="AF33" s="59"/>
      <c r="AG33" s="27"/>
      <c r="AH33" s="27"/>
      <c r="AI33" s="27"/>
      <c r="AJ33" s="24">
        <f t="shared" si="71"/>
        <v>0</v>
      </c>
      <c r="AK33" s="33"/>
      <c r="AL33" s="27"/>
      <c r="AM33" s="27"/>
      <c r="AN33" s="27"/>
      <c r="AO33" s="24">
        <f t="shared" si="72"/>
        <v>0</v>
      </c>
      <c r="AP33" s="28"/>
      <c r="AQ33" s="27"/>
      <c r="AR33" s="27"/>
      <c r="AS33" s="27"/>
      <c r="AT33" s="24">
        <f t="shared" si="73"/>
        <v>0</v>
      </c>
      <c r="AU33" s="28"/>
      <c r="AV33" s="27"/>
      <c r="AW33" s="27"/>
      <c r="AX33" s="27"/>
      <c r="AY33" s="56">
        <f t="shared" si="74"/>
        <v>0</v>
      </c>
      <c r="AZ33" s="59"/>
      <c r="BA33" s="27"/>
      <c r="BB33" s="69"/>
      <c r="BC33" s="69"/>
      <c r="BD33" s="24">
        <f t="shared" si="75"/>
        <v>0</v>
      </c>
      <c r="BE33" s="88"/>
      <c r="BF33" s="27"/>
      <c r="BG33" s="27"/>
      <c r="BH33" s="27"/>
      <c r="BI33" s="85">
        <f t="shared" si="76"/>
        <v>0</v>
      </c>
      <c r="BJ33" s="83">
        <f t="shared" si="77"/>
        <v>0</v>
      </c>
      <c r="BK33" s="86">
        <f t="shared" si="78"/>
        <v>0</v>
      </c>
      <c r="BL33" s="49">
        <f t="shared" si="79"/>
        <v>0</v>
      </c>
      <c r="BM33" s="49">
        <f t="shared" si="80"/>
        <v>0</v>
      </c>
      <c r="BN33" s="27">
        <f t="shared" si="81"/>
        <v>0</v>
      </c>
      <c r="BO33" s="120">
        <f t="shared" si="82"/>
        <v>0</v>
      </c>
      <c r="BP33" s="121" t="str">
        <f t="shared" si="83"/>
        <v xml:space="preserve">  -</v>
      </c>
      <c r="BQ33" s="120">
        <f t="shared" si="84"/>
        <v>0</v>
      </c>
      <c r="BR33" s="122" t="str">
        <f t="shared" si="85"/>
        <v xml:space="preserve">  -</v>
      </c>
      <c r="BS33" s="120">
        <f t="shared" si="86"/>
        <v>0</v>
      </c>
      <c r="BT33" s="123" t="str">
        <f t="shared" si="87"/>
        <v xml:space="preserve"> -</v>
      </c>
      <c r="BU33" s="49">
        <f t="shared" si="88"/>
        <v>0</v>
      </c>
      <c r="BV33" s="123" t="str">
        <f t="shared" si="89"/>
        <v xml:space="preserve"> -</v>
      </c>
      <c r="BW33" s="177">
        <f t="shared" si="90"/>
        <v>0</v>
      </c>
      <c r="BX33" s="178">
        <f t="shared" si="91"/>
        <v>0</v>
      </c>
      <c r="BY33" s="179">
        <f t="shared" si="92"/>
        <v>0</v>
      </c>
      <c r="BZ33" s="151">
        <f>リタイヤ!$M$32</f>
        <v>0</v>
      </c>
      <c r="CA33" s="174"/>
      <c r="CB33" s="153">
        <v>28</v>
      </c>
      <c r="CC33" s="202"/>
      <c r="CD33" s="203" t="str">
        <f t="shared" si="38"/>
        <v>JO1CFV</v>
      </c>
      <c r="CE33" s="207"/>
      <c r="CF33" s="207"/>
      <c r="CG33" s="207"/>
      <c r="CH33" s="197"/>
      <c r="CI33" s="197"/>
      <c r="CJ33" s="142"/>
    </row>
    <row r="34" spans="1:88" ht="21.9" customHeight="1" x14ac:dyDescent="0.25">
      <c r="A34" s="25" t="s">
        <v>62</v>
      </c>
      <c r="B34" s="28"/>
      <c r="C34" s="27"/>
      <c r="D34" s="27"/>
      <c r="E34" s="27"/>
      <c r="F34" s="24">
        <f t="shared" si="65"/>
        <v>0</v>
      </c>
      <c r="G34" s="32"/>
      <c r="H34" s="27"/>
      <c r="I34" s="27"/>
      <c r="J34" s="27"/>
      <c r="K34" s="24">
        <f t="shared" si="66"/>
        <v>0</v>
      </c>
      <c r="L34" s="28"/>
      <c r="M34" s="27"/>
      <c r="N34" s="27"/>
      <c r="O34" s="27"/>
      <c r="P34" s="24">
        <f t="shared" si="67"/>
        <v>0</v>
      </c>
      <c r="Q34" s="28"/>
      <c r="R34" s="26"/>
      <c r="S34" s="27"/>
      <c r="T34" s="27"/>
      <c r="U34" s="24">
        <f t="shared" si="68"/>
        <v>0</v>
      </c>
      <c r="V34" s="28"/>
      <c r="W34" s="27"/>
      <c r="X34" s="27"/>
      <c r="Y34" s="27"/>
      <c r="Z34" s="56">
        <f t="shared" si="69"/>
        <v>0</v>
      </c>
      <c r="AA34" s="28"/>
      <c r="AB34" s="27"/>
      <c r="AC34" s="27"/>
      <c r="AD34" s="27"/>
      <c r="AE34" s="24">
        <f t="shared" si="70"/>
        <v>0</v>
      </c>
      <c r="AF34" s="33"/>
      <c r="AG34" s="27"/>
      <c r="AH34" s="27"/>
      <c r="AI34" s="27"/>
      <c r="AJ34" s="24">
        <f t="shared" si="71"/>
        <v>0</v>
      </c>
      <c r="AK34" s="59"/>
      <c r="AL34" s="27"/>
      <c r="AM34" s="27"/>
      <c r="AN34" s="27"/>
      <c r="AO34" s="24">
        <f t="shared" si="72"/>
        <v>0</v>
      </c>
      <c r="AP34" s="28"/>
      <c r="AQ34" s="27"/>
      <c r="AR34" s="27"/>
      <c r="AS34" s="27"/>
      <c r="AT34" s="24">
        <f t="shared" si="73"/>
        <v>0</v>
      </c>
      <c r="AU34" s="28"/>
      <c r="AV34" s="27"/>
      <c r="AW34" s="27"/>
      <c r="AX34" s="27"/>
      <c r="AY34" s="56">
        <f t="shared" si="74"/>
        <v>0</v>
      </c>
      <c r="AZ34" s="59"/>
      <c r="BA34" s="27"/>
      <c r="BB34" s="69"/>
      <c r="BC34" s="69"/>
      <c r="BD34" s="24">
        <f t="shared" si="75"/>
        <v>0</v>
      </c>
      <c r="BE34" s="88"/>
      <c r="BF34" s="27"/>
      <c r="BG34" s="27"/>
      <c r="BH34" s="27"/>
      <c r="BI34" s="85">
        <f t="shared" si="76"/>
        <v>0</v>
      </c>
      <c r="BJ34" s="83">
        <f t="shared" si="77"/>
        <v>0</v>
      </c>
      <c r="BK34" s="86">
        <f t="shared" si="78"/>
        <v>0</v>
      </c>
      <c r="BL34" s="49">
        <f t="shared" si="79"/>
        <v>0</v>
      </c>
      <c r="BM34" s="49">
        <f t="shared" si="80"/>
        <v>0</v>
      </c>
      <c r="BN34" s="27">
        <f t="shared" si="81"/>
        <v>0</v>
      </c>
      <c r="BO34" s="107">
        <f t="shared" si="82"/>
        <v>0</v>
      </c>
      <c r="BP34" s="124" t="str">
        <f t="shared" si="83"/>
        <v xml:space="preserve">  -</v>
      </c>
      <c r="BQ34" s="117">
        <f t="shared" si="84"/>
        <v>0</v>
      </c>
      <c r="BR34" s="118" t="str">
        <f t="shared" si="85"/>
        <v xml:space="preserve">  -</v>
      </c>
      <c r="BS34" s="88">
        <f t="shared" si="86"/>
        <v>0</v>
      </c>
      <c r="BT34" s="119" t="str">
        <f t="shared" si="87"/>
        <v xml:space="preserve"> -</v>
      </c>
      <c r="BU34" s="27">
        <f t="shared" si="88"/>
        <v>0</v>
      </c>
      <c r="BV34" s="180" t="str">
        <f t="shared" si="89"/>
        <v xml:space="preserve"> -</v>
      </c>
      <c r="BW34" s="149">
        <f t="shared" si="90"/>
        <v>0</v>
      </c>
      <c r="BX34" s="150">
        <f t="shared" si="91"/>
        <v>0</v>
      </c>
      <c r="BY34" s="23">
        <f t="shared" si="92"/>
        <v>0</v>
      </c>
      <c r="BZ34" s="151">
        <f>リタイヤ!$M$32</f>
        <v>0</v>
      </c>
      <c r="CA34" s="174"/>
      <c r="CB34" s="153">
        <v>29</v>
      </c>
      <c r="CC34" s="202"/>
      <c r="CD34" s="203" t="str">
        <f t="shared" si="38"/>
        <v>JE1DVH</v>
      </c>
      <c r="CE34" s="207"/>
      <c r="CF34" s="207"/>
      <c r="CG34" s="207"/>
      <c r="CH34" s="197"/>
      <c r="CI34" s="197"/>
      <c r="CJ34" s="142"/>
    </row>
    <row r="35" spans="1:88" ht="21.9" customHeight="1" thickBot="1" x14ac:dyDescent="0.3">
      <c r="A35" s="34" t="s">
        <v>52</v>
      </c>
      <c r="B35" s="22"/>
      <c r="C35" s="23"/>
      <c r="D35" s="23"/>
      <c r="E35" s="23"/>
      <c r="F35" s="24">
        <f t="shared" si="65"/>
        <v>0</v>
      </c>
      <c r="G35" s="30"/>
      <c r="H35" s="23"/>
      <c r="I35" s="23"/>
      <c r="J35" s="23"/>
      <c r="K35" s="24">
        <f t="shared" si="66"/>
        <v>0</v>
      </c>
      <c r="L35" s="22"/>
      <c r="M35" s="23"/>
      <c r="N35" s="23"/>
      <c r="O35" s="23"/>
      <c r="P35" s="24">
        <f t="shared" si="67"/>
        <v>0</v>
      </c>
      <c r="Q35" s="28"/>
      <c r="R35" s="26"/>
      <c r="S35" s="27"/>
      <c r="T35" s="27"/>
      <c r="U35" s="24">
        <f t="shared" si="68"/>
        <v>0</v>
      </c>
      <c r="V35" s="22"/>
      <c r="W35" s="23"/>
      <c r="X35" s="23"/>
      <c r="Y35" s="23"/>
      <c r="Z35" s="56">
        <f t="shared" si="69"/>
        <v>0</v>
      </c>
      <c r="AA35" s="28"/>
      <c r="AB35" s="27"/>
      <c r="AC35" s="27"/>
      <c r="AD35" s="27"/>
      <c r="AE35" s="24">
        <f t="shared" si="70"/>
        <v>0</v>
      </c>
      <c r="AF35" s="59"/>
      <c r="AG35" s="27"/>
      <c r="AH35" s="27"/>
      <c r="AI35" s="27"/>
      <c r="AJ35" s="24">
        <f t="shared" si="71"/>
        <v>0</v>
      </c>
      <c r="AK35" s="59"/>
      <c r="AL35" s="27"/>
      <c r="AM35" s="27"/>
      <c r="AN35" s="27"/>
      <c r="AO35" s="24">
        <f t="shared" si="72"/>
        <v>0</v>
      </c>
      <c r="AP35" s="28"/>
      <c r="AQ35" s="27"/>
      <c r="AR35" s="27"/>
      <c r="AS35" s="23"/>
      <c r="AT35" s="24">
        <f t="shared" si="73"/>
        <v>0</v>
      </c>
      <c r="AU35" s="28"/>
      <c r="AV35" s="27"/>
      <c r="AW35" s="27"/>
      <c r="AX35" s="27"/>
      <c r="AY35" s="56">
        <f t="shared" si="74"/>
        <v>0</v>
      </c>
      <c r="AZ35" s="59"/>
      <c r="BA35" s="27"/>
      <c r="BB35" s="69"/>
      <c r="BC35" s="69"/>
      <c r="BD35" s="24">
        <f t="shared" si="75"/>
        <v>0</v>
      </c>
      <c r="BE35" s="88"/>
      <c r="BF35" s="27"/>
      <c r="BG35" s="27"/>
      <c r="BH35" s="27"/>
      <c r="BI35" s="85">
        <f t="shared" si="76"/>
        <v>0</v>
      </c>
      <c r="BJ35" s="83">
        <f t="shared" si="77"/>
        <v>0</v>
      </c>
      <c r="BK35" s="86">
        <f t="shared" si="78"/>
        <v>0</v>
      </c>
      <c r="BL35" s="49">
        <f t="shared" si="79"/>
        <v>0</v>
      </c>
      <c r="BM35" s="49">
        <f t="shared" si="80"/>
        <v>0</v>
      </c>
      <c r="BN35" s="27">
        <f t="shared" si="81"/>
        <v>0</v>
      </c>
      <c r="BO35" s="107">
        <f t="shared" si="82"/>
        <v>0</v>
      </c>
      <c r="BP35" s="124" t="str">
        <f t="shared" si="83"/>
        <v xml:space="preserve">  -</v>
      </c>
      <c r="BQ35" s="117">
        <f t="shared" si="84"/>
        <v>0</v>
      </c>
      <c r="BR35" s="118" t="str">
        <f t="shared" si="85"/>
        <v xml:space="preserve">  -</v>
      </c>
      <c r="BS35" s="88">
        <f t="shared" si="86"/>
        <v>0</v>
      </c>
      <c r="BT35" s="119" t="str">
        <f t="shared" si="87"/>
        <v xml:space="preserve"> -</v>
      </c>
      <c r="BU35" s="27">
        <f t="shared" si="88"/>
        <v>0</v>
      </c>
      <c r="BV35" s="180" t="str">
        <f t="shared" si="89"/>
        <v xml:space="preserve"> -</v>
      </c>
      <c r="BW35" s="149">
        <f t="shared" si="90"/>
        <v>0</v>
      </c>
      <c r="BX35" s="150">
        <f t="shared" si="91"/>
        <v>0</v>
      </c>
      <c r="BY35" s="23">
        <f t="shared" si="92"/>
        <v>0</v>
      </c>
      <c r="BZ35" s="151">
        <f>リタイヤ!$M$32</f>
        <v>0</v>
      </c>
      <c r="CA35" s="174"/>
      <c r="CB35" s="153">
        <v>30</v>
      </c>
      <c r="CC35" s="202"/>
      <c r="CD35" s="203" t="str">
        <f t="shared" si="38"/>
        <v>JP1OQK</v>
      </c>
      <c r="CE35" s="207"/>
      <c r="CF35" s="207"/>
      <c r="CG35" s="207"/>
      <c r="CH35" s="197"/>
      <c r="CI35" s="197"/>
      <c r="CJ35" s="142"/>
    </row>
    <row r="36" spans="1:88" ht="21.9" customHeight="1" thickBot="1" x14ac:dyDescent="0.3">
      <c r="A36" s="34" t="s">
        <v>63</v>
      </c>
      <c r="B36" s="22"/>
      <c r="C36" s="23"/>
      <c r="D36" s="23"/>
      <c r="E36" s="23"/>
      <c r="F36" s="24"/>
      <c r="G36" s="30"/>
      <c r="H36" s="23"/>
      <c r="I36" s="23"/>
      <c r="J36" s="23"/>
      <c r="K36" s="24"/>
      <c r="L36" s="28"/>
      <c r="M36" s="27"/>
      <c r="N36" s="27"/>
      <c r="O36" s="27"/>
      <c r="P36" s="24"/>
      <c r="Q36" s="53"/>
      <c r="R36" s="27"/>
      <c r="S36" s="27"/>
      <c r="T36" s="27"/>
      <c r="U36" s="24"/>
      <c r="V36" s="22"/>
      <c r="W36" s="23"/>
      <c r="X36" s="23"/>
      <c r="Y36" s="23"/>
      <c r="Z36" s="56">
        <f t="shared" si="69"/>
        <v>0</v>
      </c>
      <c r="AA36" s="28"/>
      <c r="AB36" s="27"/>
      <c r="AC36" s="27"/>
      <c r="AD36" s="27"/>
      <c r="AE36" s="24"/>
      <c r="AF36" s="59"/>
      <c r="AG36" s="27"/>
      <c r="AH36" s="27"/>
      <c r="AI36" s="27"/>
      <c r="AJ36" s="24"/>
      <c r="AK36" s="59"/>
      <c r="AL36" s="27"/>
      <c r="AM36" s="27"/>
      <c r="AN36" s="27"/>
      <c r="AO36" s="24"/>
      <c r="AP36" s="28"/>
      <c r="AQ36" s="27"/>
      <c r="AR36" s="27"/>
      <c r="AS36" s="27"/>
      <c r="AT36" s="24"/>
      <c r="AU36" s="28"/>
      <c r="AV36" s="27"/>
      <c r="AW36" s="27"/>
      <c r="AX36" s="27"/>
      <c r="AY36" s="56"/>
      <c r="AZ36" s="59"/>
      <c r="BA36" s="27"/>
      <c r="BB36" s="69"/>
      <c r="BC36" s="69"/>
      <c r="BD36" s="24">
        <f t="shared" ref="BD36" si="93">BB36+BC36</f>
        <v>0</v>
      </c>
      <c r="BE36" s="87"/>
      <c r="BF36" s="27"/>
      <c r="BG36" s="27"/>
      <c r="BH36" s="27"/>
      <c r="BI36" s="85">
        <f t="shared" ref="BI36" si="94">BG36+BH36</f>
        <v>0</v>
      </c>
      <c r="BJ36" s="83">
        <f t="shared" ref="BJ36" si="95">IF(OR(B36="F",B36="R"),0,B36)+IF(OR(G36="F",G36="R"),0,G36)+IF(OR(L36="F",L36="R"),0,L36)+IF(OR(Q36="F",Q36="R"),0,Q36)+IF(OR(V36="F",V36="R"),0,V36)+IF(OR(AA36="F",AA36="R"),0,AA36)+IF(OR(AF36="F",AF36="R"),0,AF36)+IF(OR(AK36="F",AK36="R"),0,AK36)+IF(OR(AP36="F",AP36="R"),0,AP36)+IF(OR(AU36="F",AU36="R"),0,AU36)+IF(OR(AZ36="F",AZ36="R"),0,AZ36)+IF(OR(BE36="F",BE36="R"),0,BE36)</f>
        <v>0</v>
      </c>
      <c r="BK36" s="86">
        <f t="shared" ref="BK36" si="96">COUNT(B36,G36,L36,Q36,V36,AA36,AF36,AK36,AP36,AU36,AZ36,BE36)+BY36</f>
        <v>0</v>
      </c>
      <c r="BL36" s="49">
        <f t="shared" ref="BL36" si="97">IF(OR(B36="",B36="F"),0,$B$38)+IF(OR(G36="",G36="F"),0,$G$38)+IF(OR(L36="",L36="F"),0,$L$38)+IF(OR(Q36="",Q36="F"),0,$Q$38)+IF(OR(V36="",V36="F"),0,$V$38)+IF(OR(AA36="",AA36="F"),0,$AA$38)+IF(OR(AF36="",AF36="F"),0,$AF$38)</f>
        <v>0</v>
      </c>
      <c r="BM36" s="49">
        <f t="shared" ref="BM36" si="98">IF(OR(AK36="",AK36="F"),0,$AK$38)+IF(OR(AP36="",AP36="F"),0,$AP$38)+IF(OR(AU36="",AU36="F"),0,$AU$38)+IF(OR(AZ36="",AZ36="F"),0,$AZ$38)+IF(OR(BE36="",BE36="F"),0,$BE$38)</f>
        <v>0</v>
      </c>
      <c r="BN36" s="27">
        <f t="shared" ref="BN36" si="99">BL36+BM36</f>
        <v>0</v>
      </c>
      <c r="BO36" s="125">
        <f t="shared" ref="BO36" si="100">BK36+BX36</f>
        <v>0</v>
      </c>
      <c r="BP36" s="126" t="str">
        <f t="shared" ref="BP36" si="101">IF(OR(+BK36=0,(+BJ36+BZ36)=0),"  -",(+BJ36+BZ36)/+BK36)</f>
        <v xml:space="preserve">  -</v>
      </c>
      <c r="BQ36" s="127">
        <f t="shared" ref="BQ36" si="102">C36+H36+M36+R36+W36+AB36+AG36+AL36+AQ36+AV36+BA36+BF36</f>
        <v>0</v>
      </c>
      <c r="BR36" s="128" t="str">
        <f t="shared" ref="BR36" si="103">IF(+BN36=0,"  -",(+BQ36)/+BN36)</f>
        <v xml:space="preserve">  -</v>
      </c>
      <c r="BS36" s="129">
        <f t="shared" ref="BS36" si="104">D36+I36+N36+S36+X36+AC36+AH36+AM36+AR36+AW36+BB36+BG36</f>
        <v>0</v>
      </c>
      <c r="BT36" s="130" t="str">
        <f t="shared" ref="BT36" si="105">IF(BO36=0," -",BS36/BO36)</f>
        <v xml:space="preserve"> -</v>
      </c>
      <c r="BU36" s="181">
        <f t="shared" ref="BU36" si="106">E36+J36+O36+T36+Y36+AD36+AI36+AN36+AS36+AX36+BC36+BH36</f>
        <v>0</v>
      </c>
      <c r="BV36" s="182" t="str">
        <f t="shared" ref="BV36" si="107">IF(BO36=0," -",BU36/BO36)</f>
        <v xml:space="preserve"> -</v>
      </c>
      <c r="BW36" s="183">
        <f t="shared" ref="BW36" si="108">BS36+BU36</f>
        <v>0</v>
      </c>
      <c r="BX36" s="178">
        <f t="shared" ref="BX36" si="109">IF($B36="F",IF($B36="",0,1),0)+IF($G36="F",IF($G36="",0,1),0)+IF($L36="F",IF($L36="",0,1),0)+IF($Q36="F",IF($Q36="",0,1),0)+IF($V36="F",IF($V36="",0,1),0)+IF($AA36="F",IF($AA36="",0,1),0)+IF($AF36="F",IF($AF36="",0,1),0)+IF($AK36="F",IF($AK36="",0,1),0)+IF($AP36="F",IF($AP36="",0,1),0)+IF($AU36="F",IF($AU36="",0,1),0)+IF($AZ36="F",IF($AZ36="",0,1),0)+IF($BE36="F",IF($BE36="",0,1),0)</f>
        <v>0</v>
      </c>
      <c r="BY36" s="179">
        <f t="shared" si="92"/>
        <v>0</v>
      </c>
      <c r="BZ36" s="151">
        <f>リタイヤ!$M$34</f>
        <v>0</v>
      </c>
      <c r="CA36" s="174"/>
      <c r="CB36" s="153">
        <v>31</v>
      </c>
      <c r="CC36" s="202"/>
      <c r="CD36" s="203" t="str">
        <f t="shared" si="38"/>
        <v>JA7JJN</v>
      </c>
      <c r="CE36" s="207"/>
      <c r="CF36" s="207"/>
      <c r="CG36" s="207"/>
      <c r="CH36" s="197"/>
      <c r="CI36" s="197"/>
      <c r="CJ36" s="142"/>
    </row>
    <row r="37" spans="1:88" ht="21.9" customHeight="1" thickBot="1" x14ac:dyDescent="0.3">
      <c r="A37" s="35"/>
      <c r="B37" s="36" t="s">
        <v>64</v>
      </c>
      <c r="C37" s="37"/>
      <c r="D37" s="37" t="s">
        <v>65</v>
      </c>
      <c r="E37" s="37"/>
      <c r="F37" s="37"/>
      <c r="G37" s="36" t="s">
        <v>64</v>
      </c>
      <c r="H37" s="37"/>
      <c r="I37" s="37" t="s">
        <v>65</v>
      </c>
      <c r="J37" s="37"/>
      <c r="K37" s="37"/>
      <c r="L37" s="50" t="s">
        <v>64</v>
      </c>
      <c r="M37" s="37"/>
      <c r="N37" s="37" t="s">
        <v>65</v>
      </c>
      <c r="O37" s="37"/>
      <c r="P37" s="37"/>
      <c r="Q37" s="36" t="s">
        <v>64</v>
      </c>
      <c r="R37" s="37"/>
      <c r="S37" s="37" t="s">
        <v>65</v>
      </c>
      <c r="T37" s="37"/>
      <c r="U37" s="37"/>
      <c r="V37" s="36" t="s">
        <v>64</v>
      </c>
      <c r="W37" s="37"/>
      <c r="X37" s="37" t="s">
        <v>65</v>
      </c>
      <c r="Y37" s="37"/>
      <c r="Z37" s="37"/>
      <c r="AA37" s="36" t="s">
        <v>64</v>
      </c>
      <c r="AB37" s="37"/>
      <c r="AC37" s="37" t="s">
        <v>65</v>
      </c>
      <c r="AD37" s="37"/>
      <c r="AE37" s="37"/>
      <c r="AF37" s="36" t="s">
        <v>64</v>
      </c>
      <c r="AG37" s="37"/>
      <c r="AH37" s="37" t="s">
        <v>65</v>
      </c>
      <c r="AI37" s="37"/>
      <c r="AJ37" s="37"/>
      <c r="AK37" s="36" t="s">
        <v>64</v>
      </c>
      <c r="AL37" s="37"/>
      <c r="AM37" s="37" t="s">
        <v>65</v>
      </c>
      <c r="AN37" s="37"/>
      <c r="AO37" s="37"/>
      <c r="AP37" s="50" t="s">
        <v>64</v>
      </c>
      <c r="AQ37" s="37"/>
      <c r="AR37" s="37" t="s">
        <v>65</v>
      </c>
      <c r="AS37" s="37"/>
      <c r="AT37" s="37"/>
      <c r="AU37" s="36" t="s">
        <v>64</v>
      </c>
      <c r="AV37" s="27"/>
      <c r="AW37" s="37" t="s">
        <v>65</v>
      </c>
      <c r="AX37" s="37"/>
      <c r="AY37" s="37"/>
      <c r="AZ37" s="36" t="s">
        <v>64</v>
      </c>
      <c r="BA37" s="37"/>
      <c r="BB37" s="37" t="s">
        <v>65</v>
      </c>
      <c r="BC37" s="37"/>
      <c r="BD37" s="72"/>
      <c r="BE37" s="89" t="s">
        <v>64</v>
      </c>
      <c r="BF37" s="37"/>
      <c r="BG37" s="37" t="s">
        <v>65</v>
      </c>
      <c r="BH37" s="37"/>
      <c r="BI37" s="37"/>
      <c r="BJ37" s="90"/>
      <c r="BK37" s="90"/>
      <c r="BL37" s="91"/>
      <c r="BM37" s="91"/>
      <c r="BN37" s="91"/>
      <c r="BO37" s="91"/>
      <c r="BP37" s="131"/>
      <c r="BQ37" s="91"/>
      <c r="BR37" s="132"/>
      <c r="BS37" s="133"/>
      <c r="BT37" s="134"/>
      <c r="BU37" s="91"/>
      <c r="BV37" s="91"/>
      <c r="BW37" s="91"/>
      <c r="BX37" s="184"/>
      <c r="BY37" s="185"/>
      <c r="BZ37" s="9"/>
      <c r="CA37" s="186"/>
      <c r="CB37" s="187"/>
      <c r="CC37" s="208"/>
      <c r="CD37" s="209"/>
      <c r="CE37" s="194"/>
      <c r="CF37" s="194"/>
      <c r="CG37" s="194"/>
      <c r="CH37" s="194"/>
      <c r="CI37" s="194"/>
      <c r="CJ37" s="194"/>
    </row>
    <row r="38" spans="1:88" ht="21.9" customHeight="1" thickBot="1" x14ac:dyDescent="0.3">
      <c r="A38" s="38" t="s">
        <v>66</v>
      </c>
      <c r="B38" s="217">
        <f>COUNTIF(B6:B31,"F")</f>
        <v>1</v>
      </c>
      <c r="C38" s="218"/>
      <c r="D38" s="219">
        <f>COUNT(E6:E31)</f>
        <v>11</v>
      </c>
      <c r="E38" s="219"/>
      <c r="F38" s="220"/>
      <c r="G38" s="39">
        <f>COUNTIF(G6:G31,"F")</f>
        <v>1</v>
      </c>
      <c r="H38" s="40"/>
      <c r="I38" s="51">
        <f>COUNT(J6:J31)</f>
        <v>13</v>
      </c>
      <c r="J38" s="51"/>
      <c r="K38" s="51"/>
      <c r="L38" s="52">
        <f>COUNTIF(L6:L31,"F")</f>
        <v>1</v>
      </c>
      <c r="M38" s="40"/>
      <c r="N38" s="51">
        <f>COUNT(O6:O23)</f>
        <v>11</v>
      </c>
      <c r="O38" s="51"/>
      <c r="P38" s="51"/>
      <c r="Q38" s="39">
        <f>COUNTIF(Q6:Q31,"F")</f>
        <v>1</v>
      </c>
      <c r="R38" s="40"/>
      <c r="S38" s="51">
        <f>COUNT(T6:T23)</f>
        <v>12</v>
      </c>
      <c r="T38" s="51"/>
      <c r="U38" s="51"/>
      <c r="V38" s="39">
        <f>COUNTIF(V6:V31,"F")</f>
        <v>1</v>
      </c>
      <c r="W38" s="40"/>
      <c r="X38" s="51">
        <f>COUNT(Y6:Y23)</f>
        <v>10</v>
      </c>
      <c r="Y38" s="51"/>
      <c r="Z38" s="51"/>
      <c r="AA38" s="39">
        <f>COUNTIF(AA6:AA31,"F")</f>
        <v>1</v>
      </c>
      <c r="AB38" s="40"/>
      <c r="AC38" s="51">
        <f>COUNT(AD6:AD23)</f>
        <v>12</v>
      </c>
      <c r="AD38" s="51"/>
      <c r="AE38" s="51"/>
      <c r="AF38" s="39">
        <f>COUNTIF(AF6:AF31,"F")</f>
        <v>1</v>
      </c>
      <c r="AG38" s="40"/>
      <c r="AH38" s="51">
        <f>COUNT(AI6:AI31)</f>
        <v>13</v>
      </c>
      <c r="AI38" s="51"/>
      <c r="AJ38" s="51"/>
      <c r="AK38" s="39">
        <f>COUNTIF(AK6:AK31,"F")</f>
        <v>1</v>
      </c>
      <c r="AL38" s="40"/>
      <c r="AM38" s="51">
        <f>COUNT(AN6:AN31)</f>
        <v>12</v>
      </c>
      <c r="AN38" s="51"/>
      <c r="AO38" s="51"/>
      <c r="AP38" s="52">
        <f>COUNTIF(AP6:AP31,"F")</f>
        <v>1</v>
      </c>
      <c r="AQ38" s="40"/>
      <c r="AR38" s="51">
        <f>COUNT(AS6:AS36)</f>
        <v>12</v>
      </c>
      <c r="AS38" s="51"/>
      <c r="AT38" s="51"/>
      <c r="AU38" s="39">
        <f>COUNTIF(AU6:AU31,"F")</f>
        <v>1</v>
      </c>
      <c r="AV38" s="258"/>
      <c r="AW38" s="51">
        <f>COUNT(AX6:AX36)</f>
        <v>13</v>
      </c>
      <c r="AX38" s="51"/>
      <c r="AY38" s="51"/>
      <c r="AZ38" s="39">
        <f>COUNTIF(AZ6:AZ31,"F")</f>
        <v>1</v>
      </c>
      <c r="BA38" s="40"/>
      <c r="BB38" s="51">
        <f>COUNT(BC6:BC36)</f>
        <v>12</v>
      </c>
      <c r="BC38" s="51"/>
      <c r="BD38" s="51"/>
      <c r="BE38" s="39">
        <f>COUNTIF(BE6:BE31,"F")</f>
        <v>1</v>
      </c>
      <c r="BF38" s="40"/>
      <c r="BG38" s="51">
        <f>COUNT(BH6:BH36)</f>
        <v>13</v>
      </c>
      <c r="BH38" s="51"/>
      <c r="BI38" s="51"/>
      <c r="BJ38" s="92"/>
      <c r="BK38" s="92"/>
      <c r="BL38" s="93"/>
      <c r="BM38" s="93"/>
      <c r="BN38" s="93"/>
      <c r="BO38" s="93"/>
      <c r="BP38" s="135"/>
      <c r="BQ38" s="93"/>
      <c r="BR38" s="136"/>
      <c r="BS38" s="137"/>
      <c r="BT38" s="138"/>
      <c r="BU38" s="93"/>
      <c r="BV38" s="93"/>
      <c r="BW38" s="93"/>
      <c r="BX38" s="93"/>
      <c r="BY38" s="137"/>
      <c r="BZ38" s="188"/>
      <c r="CA38" s="189"/>
      <c r="CB38" s="190"/>
      <c r="CC38" s="208"/>
      <c r="CD38" s="209"/>
      <c r="CE38" s="194"/>
      <c r="CF38" s="194"/>
      <c r="CG38" s="194"/>
      <c r="CH38" s="194"/>
      <c r="CI38" s="194"/>
      <c r="CJ38" s="194"/>
    </row>
    <row r="39" spans="1:88" ht="21.9" customHeight="1" x14ac:dyDescent="0.25">
      <c r="A39" s="6"/>
      <c r="B39" s="42" t="s">
        <v>109</v>
      </c>
      <c r="C39" s="6"/>
      <c r="D39" s="6"/>
      <c r="E39" s="6"/>
      <c r="F39" s="43"/>
      <c r="G39" s="6"/>
      <c r="H39" s="6"/>
      <c r="I39" s="6"/>
      <c r="J39" s="6"/>
      <c r="K39" s="6"/>
      <c r="L39" s="243" t="s">
        <v>114</v>
      </c>
      <c r="M39" s="6"/>
      <c r="N39" s="6"/>
      <c r="O39" s="6"/>
      <c r="P39" s="6"/>
      <c r="Q39" s="6" t="s">
        <v>117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243" t="s">
        <v>125</v>
      </c>
      <c r="AQ39" s="6"/>
      <c r="AR39" s="6"/>
      <c r="AS39" s="6"/>
      <c r="AT39" s="6"/>
      <c r="AU39" s="6"/>
      <c r="AV39" s="259"/>
      <c r="AW39" s="6"/>
      <c r="AX39" s="6"/>
      <c r="AY39" s="6"/>
      <c r="AZ39" s="6"/>
      <c r="BA39" s="6"/>
      <c r="BB39" s="6"/>
      <c r="BC39" s="6"/>
      <c r="BD39" s="6"/>
      <c r="BE39" s="6" t="s">
        <v>130</v>
      </c>
      <c r="BF39" s="6"/>
      <c r="BG39" s="6"/>
      <c r="BH39" s="6"/>
      <c r="BI39" s="6"/>
      <c r="BJ39" s="94"/>
      <c r="BK39" s="94"/>
      <c r="BL39" s="94"/>
      <c r="BM39" s="94"/>
      <c r="BN39" s="94"/>
      <c r="BO39" s="94"/>
      <c r="BP39" s="139"/>
      <c r="BQ39" s="94"/>
      <c r="BR39" s="140"/>
      <c r="BS39" s="94"/>
      <c r="BT39" s="141"/>
      <c r="BU39" s="94"/>
      <c r="BV39" s="94"/>
      <c r="BW39" s="94"/>
      <c r="BX39" s="94"/>
      <c r="BY39" s="94"/>
      <c r="BZ39" s="6"/>
      <c r="CA39" s="94"/>
      <c r="CB39" s="191"/>
      <c r="CC39" s="191"/>
      <c r="CD39" s="209"/>
      <c r="CE39" s="194"/>
      <c r="CF39" s="194"/>
      <c r="CG39" s="194"/>
      <c r="CH39" s="194"/>
      <c r="CI39" s="194"/>
      <c r="CJ39" s="194"/>
    </row>
    <row r="40" spans="1:88" ht="21.9" customHeight="1" x14ac:dyDescent="0.25">
      <c r="A40" s="41"/>
      <c r="B40" s="42"/>
      <c r="C40" s="6"/>
      <c r="D40" s="6"/>
      <c r="E40" s="6"/>
      <c r="F40" s="43"/>
      <c r="G40" s="6"/>
      <c r="H40" s="6"/>
      <c r="I40" s="6"/>
      <c r="J40" s="6"/>
      <c r="K40" s="6"/>
      <c r="L40" s="1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11" t="s">
        <v>126</v>
      </c>
      <c r="AQ40" s="6"/>
      <c r="AR40" s="6"/>
      <c r="AS40" s="6"/>
      <c r="AT40" s="6"/>
      <c r="AU40" s="6"/>
      <c r="AV40" s="120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94"/>
      <c r="BK40" s="94"/>
      <c r="BL40" s="94"/>
      <c r="BM40" s="94"/>
      <c r="BN40" s="94"/>
      <c r="BO40" s="94"/>
      <c r="BP40" s="94" t="s">
        <v>67</v>
      </c>
      <c r="BQ40" s="94"/>
      <c r="BR40" s="140"/>
      <c r="BS40" s="94"/>
      <c r="BT40" s="141"/>
      <c r="BU40" s="94"/>
      <c r="BV40" s="94"/>
      <c r="BW40" s="94"/>
      <c r="BX40" s="94"/>
      <c r="BY40" s="94"/>
      <c r="BZ40" s="6"/>
      <c r="CA40" s="94"/>
      <c r="CB40" s="191"/>
      <c r="CC40" s="191"/>
      <c r="CD40" s="209"/>
      <c r="CE40" s="142"/>
      <c r="CF40" s="142"/>
      <c r="CG40" s="142"/>
      <c r="CH40" s="142"/>
      <c r="CI40" s="142"/>
      <c r="CJ40" s="142"/>
    </row>
    <row r="41" spans="1:88" ht="21.9" customHeight="1" thickBot="1" x14ac:dyDescent="0.25">
      <c r="A41" s="6"/>
      <c r="B41" s="44"/>
      <c r="C41" s="45"/>
      <c r="D41" s="45"/>
      <c r="E41" s="45"/>
      <c r="F41" s="46"/>
      <c r="G41" s="6"/>
      <c r="H41" s="6"/>
      <c r="I41" s="6"/>
      <c r="J41" s="6"/>
      <c r="K41" s="6"/>
      <c r="L41" s="1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11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94"/>
      <c r="BK41" s="94"/>
      <c r="BL41" s="94"/>
      <c r="BM41" s="94"/>
      <c r="BN41" s="94"/>
      <c r="BO41" s="94"/>
      <c r="BP41" s="94"/>
      <c r="BQ41" s="94"/>
      <c r="BR41" s="140"/>
      <c r="BS41" s="94" t="s">
        <v>68</v>
      </c>
      <c r="BT41" s="141"/>
      <c r="BU41" s="94"/>
      <c r="BV41" s="94"/>
      <c r="BW41" s="94"/>
      <c r="BX41" s="94"/>
      <c r="BY41" s="94"/>
      <c r="BZ41" s="6"/>
      <c r="CA41" s="94"/>
      <c r="CB41" s="191"/>
      <c r="CC41" s="191"/>
      <c r="CD41" s="209"/>
      <c r="CE41" s="142"/>
      <c r="CF41" s="142"/>
      <c r="CG41" s="142"/>
      <c r="CH41" s="142"/>
      <c r="CI41" s="142"/>
      <c r="CJ41" s="142"/>
    </row>
    <row r="42" spans="1:88" ht="21.9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I42" s="6"/>
      <c r="AJ42" s="6"/>
      <c r="AK42" s="6"/>
      <c r="AL42" s="6"/>
      <c r="AM42" s="6"/>
      <c r="AN42" s="6"/>
      <c r="AO42" s="6"/>
      <c r="AP42" s="11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94"/>
      <c r="BK42" s="94"/>
      <c r="BL42" s="94"/>
      <c r="BM42" s="94"/>
      <c r="BN42" s="94"/>
      <c r="BO42" s="94"/>
      <c r="BP42" s="94"/>
      <c r="BQ42" s="94"/>
      <c r="BR42" s="140"/>
      <c r="BS42" s="94" t="s">
        <v>69</v>
      </c>
      <c r="BT42" s="141"/>
      <c r="BU42" s="94"/>
      <c r="BV42" s="94"/>
      <c r="BW42" s="94"/>
      <c r="BX42" s="94"/>
      <c r="BY42" s="94"/>
      <c r="BZ42" s="6"/>
      <c r="CA42" s="94"/>
      <c r="CB42" s="191"/>
      <c r="CC42" s="191"/>
      <c r="CD42" s="209"/>
      <c r="CE42" s="142"/>
      <c r="CF42" s="142"/>
      <c r="CG42" s="142"/>
      <c r="CH42" s="142"/>
      <c r="CI42" s="142"/>
      <c r="CJ42" s="142"/>
    </row>
    <row r="43" spans="1:88" ht="21.9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1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11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94"/>
      <c r="BK43" s="94"/>
      <c r="BL43" s="94"/>
      <c r="BM43" s="94"/>
      <c r="BN43" s="94"/>
      <c r="BO43" s="94"/>
      <c r="BP43" s="94"/>
      <c r="BQ43" s="94"/>
      <c r="BR43" s="140"/>
      <c r="BS43" t="s">
        <v>70</v>
      </c>
      <c r="BT43" s="141"/>
      <c r="BU43" s="94"/>
      <c r="BV43" s="94"/>
      <c r="BW43" s="94"/>
      <c r="BX43" s="94"/>
      <c r="BY43" s="94"/>
      <c r="BZ43" s="6"/>
      <c r="CA43" s="94"/>
      <c r="CB43" s="191"/>
      <c r="CC43" s="191"/>
      <c r="CD43" s="209"/>
      <c r="CE43" s="142"/>
      <c r="CF43" s="142"/>
      <c r="CG43" s="142"/>
      <c r="CH43" s="142"/>
      <c r="CI43" s="142"/>
      <c r="CJ43" s="142"/>
    </row>
    <row r="44" spans="1:88" ht="21.9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1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11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95"/>
      <c r="BS44" s="94" t="s">
        <v>71</v>
      </c>
      <c r="BT44" s="96"/>
      <c r="BU44" s="6"/>
      <c r="BV44" s="6"/>
      <c r="BW44" s="6"/>
      <c r="BX44" s="6"/>
      <c r="BY44" s="6"/>
      <c r="BZ44" s="6"/>
      <c r="CA44" s="6"/>
      <c r="CB44" s="142"/>
      <c r="CC44" s="142"/>
      <c r="CD44" s="192"/>
      <c r="CE44" s="142"/>
      <c r="CF44" s="142"/>
      <c r="CG44" s="142"/>
      <c r="CH44" s="142"/>
      <c r="CI44" s="142"/>
      <c r="CJ44" s="142"/>
    </row>
    <row r="45" spans="1:88" ht="21.9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1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11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95"/>
      <c r="BS45" s="6" t="s">
        <v>72</v>
      </c>
      <c r="BT45" s="96"/>
      <c r="BU45" s="6"/>
      <c r="BV45" s="6"/>
      <c r="BW45" s="6"/>
      <c r="BX45" s="6"/>
      <c r="BY45" s="6"/>
      <c r="BZ45" s="6"/>
      <c r="CA45" s="6"/>
      <c r="CB45" s="142"/>
      <c r="CC45" s="142"/>
      <c r="CD45" s="192"/>
      <c r="CE45" s="142"/>
      <c r="CF45" s="142"/>
      <c r="CG45" s="142"/>
      <c r="CH45" s="142"/>
      <c r="CI45" s="142"/>
      <c r="CJ45" s="142"/>
    </row>
    <row r="46" spans="1:88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1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0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95"/>
      <c r="BS46" s="6" t="s">
        <v>73</v>
      </c>
      <c r="BT46" s="96"/>
      <c r="BU46" s="6"/>
      <c r="BV46" s="6"/>
      <c r="BW46" s="6"/>
      <c r="BX46" s="6"/>
      <c r="BY46" s="6"/>
      <c r="BZ46" s="6"/>
      <c r="CA46" s="6"/>
      <c r="CB46" s="142"/>
      <c r="CC46" s="142"/>
      <c r="CD46" s="192"/>
      <c r="CE46" s="142"/>
      <c r="CF46" s="142"/>
      <c r="CG46" s="142"/>
      <c r="CH46" s="142"/>
      <c r="CI46" s="142"/>
      <c r="CJ46" s="142"/>
    </row>
    <row r="47" spans="1:8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1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0"/>
      <c r="AG47" s="6"/>
      <c r="AH47" s="6"/>
      <c r="AI47" s="6"/>
      <c r="AJ47" s="6"/>
      <c r="AK47" s="6"/>
      <c r="AL47" s="6"/>
      <c r="AM47" s="6"/>
      <c r="AN47" s="6"/>
      <c r="AO47" s="6"/>
      <c r="AP47" s="11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95"/>
      <c r="BS47" s="6"/>
      <c r="BT47" s="96"/>
      <c r="BU47" s="6"/>
      <c r="BV47" s="6"/>
      <c r="BW47" s="6"/>
      <c r="BX47" s="6"/>
      <c r="BY47" s="6"/>
      <c r="BZ47" s="6"/>
      <c r="CA47" s="6"/>
      <c r="CB47" s="142"/>
      <c r="CC47" s="142"/>
      <c r="CD47" s="192"/>
      <c r="CE47" s="142"/>
      <c r="CF47" s="142"/>
      <c r="CG47" s="142"/>
      <c r="CH47" s="142"/>
      <c r="CI47" s="142"/>
      <c r="CJ47" s="142"/>
    </row>
  </sheetData>
  <autoFilter ref="BZ1:BZ47" xr:uid="{00000000-0009-0000-0000-000000000000}"/>
  <sortState xmlns:xlrd2="http://schemas.microsoft.com/office/spreadsheetml/2017/richdata2" ref="A6:BY23">
    <sortCondition descending="1" ref="BW6:BW23"/>
    <sortCondition descending="1" ref="BS6:BS23"/>
  </sortState>
  <phoneticPr fontId="18"/>
  <conditionalFormatting sqref="H23:H36">
    <cfRule type="cellIs" dxfId="21" priority="21" stopIfTrue="1" operator="equal">
      <formula>90</formula>
    </cfRule>
  </conditionalFormatting>
  <conditionalFormatting sqref="AB23:AB25 AG23:AG25 AL23:AL25 AB27:AB36 AG27:AG36 AL27:AL36">
    <cfRule type="cellIs" dxfId="20" priority="23" stopIfTrue="1" operator="equal">
      <formula>180</formula>
    </cfRule>
  </conditionalFormatting>
  <conditionalFormatting sqref="AG6:AG36">
    <cfRule type="expression" dxfId="19" priority="19">
      <formula>(AF6="R")</formula>
    </cfRule>
  </conditionalFormatting>
  <conditionalFormatting sqref="AG23:AG25 AG27:AG36 AL23:AL25 AL27:AL36 AB23:AB25 AB27:AB36">
    <cfRule type="cellIs" dxfId="18" priority="22" stopIfTrue="1" operator="equal">
      <formula>90</formula>
    </cfRule>
  </conditionalFormatting>
  <conditionalFormatting sqref="AL6:AL36">
    <cfRule type="expression" dxfId="17" priority="17">
      <formula>(AK6="R")</formula>
    </cfRule>
    <cfRule type="expression" dxfId="16" priority="18">
      <formula>(AL6-"R")</formula>
    </cfRule>
  </conditionalFormatting>
  <conditionalFormatting sqref="AQ6:AQ36">
    <cfRule type="expression" dxfId="15" priority="13">
      <formula>(AP6="R")</formula>
    </cfRule>
    <cfRule type="expression" dxfId="14" priority="14">
      <formula>(AQ6-"R")</formula>
    </cfRule>
  </conditionalFormatting>
  <conditionalFormatting sqref="AQ23:AQ25 AQ27:AQ36">
    <cfRule type="cellIs" dxfId="13" priority="15" stopIfTrue="1" operator="equal">
      <formula>90</formula>
    </cfRule>
    <cfRule type="cellIs" dxfId="12" priority="16" stopIfTrue="1" operator="equal">
      <formula>180</formula>
    </cfRule>
  </conditionalFormatting>
  <conditionalFormatting sqref="AV6:AV40">
    <cfRule type="expression" dxfId="11" priority="9">
      <formula>(AU6="R")</formula>
    </cfRule>
    <cfRule type="expression" dxfId="10" priority="10">
      <formula>(AV6-"R")</formula>
    </cfRule>
  </conditionalFormatting>
  <conditionalFormatting sqref="AV23:AV25 AV27:AV40">
    <cfRule type="cellIs" dxfId="9" priority="11" stopIfTrue="1" operator="equal">
      <formula>90</formula>
    </cfRule>
    <cfRule type="cellIs" dxfId="8" priority="12" stopIfTrue="1" operator="equal">
      <formula>180</formula>
    </cfRule>
  </conditionalFormatting>
  <conditionalFormatting sqref="BA6:BA36">
    <cfRule type="expression" dxfId="7" priority="5">
      <formula>(AZ6="R")</formula>
    </cfRule>
    <cfRule type="expression" dxfId="6" priority="6">
      <formula>(BA6-"R")</formula>
    </cfRule>
  </conditionalFormatting>
  <conditionalFormatting sqref="BA23:BA25 BA27:BA36">
    <cfRule type="cellIs" dxfId="5" priority="7" stopIfTrue="1" operator="equal">
      <formula>90</formula>
    </cfRule>
    <cfRule type="cellIs" dxfId="4" priority="8" stopIfTrue="1" operator="equal">
      <formula>180</formula>
    </cfRule>
  </conditionalFormatting>
  <conditionalFormatting sqref="BF6:BF36">
    <cfRule type="expression" dxfId="3" priority="1">
      <formula>(BE6="R")</formula>
    </cfRule>
    <cfRule type="expression" dxfId="2" priority="2">
      <formula>(BF6-"R")</formula>
    </cfRule>
  </conditionalFormatting>
  <conditionalFormatting sqref="BF23:BF25 BF27:BF36">
    <cfRule type="cellIs" dxfId="1" priority="3" stopIfTrue="1" operator="equal">
      <formula>90</formula>
    </cfRule>
    <cfRule type="cellIs" dxfId="0" priority="4" stopIfTrue="1" operator="equal">
      <formula>180</formula>
    </cfRule>
  </conditionalFormatting>
  <pageMargins left="0.39305555555555555" right="0" top="1.4958333333333333" bottom="0.51111111111111107" header="0.51111111111111107" footer="0.51111111111111107"/>
  <pageSetup paperSize="13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R35"/>
  <sheetViews>
    <sheetView workbookViewId="0">
      <selection activeCell="A8" sqref="A8"/>
    </sheetView>
  </sheetViews>
  <sheetFormatPr defaultColWidth="8.83203125" defaultRowHeight="16.2" x14ac:dyDescent="0.2"/>
  <cols>
    <col min="1" max="12" width="5.6640625" customWidth="1"/>
    <col min="13" max="13" width="8.58203125" customWidth="1"/>
    <col min="14" max="14" width="7" customWidth="1"/>
    <col min="15" max="26" width="0.6640625" customWidth="1"/>
    <col min="27" max="38" width="4.6640625" customWidth="1"/>
    <col min="39" max="42" width="6.83203125" customWidth="1"/>
  </cols>
  <sheetData>
    <row r="4" spans="1:44" x14ac:dyDescent="0.2">
      <c r="M4" t="s">
        <v>74</v>
      </c>
    </row>
    <row r="5" spans="1:44" x14ac:dyDescent="0.2">
      <c r="A5" t="s">
        <v>75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83</v>
      </c>
      <c r="J5" t="s">
        <v>84</v>
      </c>
      <c r="K5" t="s">
        <v>85</v>
      </c>
      <c r="L5" t="s">
        <v>86</v>
      </c>
      <c r="M5" t="s">
        <v>87</v>
      </c>
      <c r="AA5" t="s">
        <v>75</v>
      </c>
      <c r="AB5" t="s">
        <v>76</v>
      </c>
      <c r="AC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 t="s">
        <v>84</v>
      </c>
      <c r="AK5" t="s">
        <v>85</v>
      </c>
      <c r="AL5" t="s">
        <v>86</v>
      </c>
      <c r="AM5" t="s">
        <v>88</v>
      </c>
      <c r="AN5" t="s">
        <v>89</v>
      </c>
      <c r="AO5" t="s">
        <v>90</v>
      </c>
      <c r="AP5" t="s">
        <v>91</v>
      </c>
      <c r="AQ5" t="s">
        <v>92</v>
      </c>
      <c r="AR5" t="s">
        <v>93</v>
      </c>
    </row>
    <row r="6" spans="1:44" x14ac:dyDescent="0.2">
      <c r="A6">
        <f>IF(fox!B6="R",fox!$D$38+1-fox!$B$38,0)</f>
        <v>0</v>
      </c>
      <c r="B6">
        <f>IF(fox!G6="R",fox!$I$38+1-fox!$G$38,0)</f>
        <v>0</v>
      </c>
      <c r="C6">
        <f>IF(fox!L6="R",fox!$N$38+1-fox!$L$38,0)</f>
        <v>0</v>
      </c>
      <c r="D6">
        <f>IF(fox!Q6="R",fox!$S$38+1-fox!$Q$38,0)</f>
        <v>0</v>
      </c>
      <c r="E6">
        <f>IF(fox!V6="R",fox!$X$38+1-fox!$V$38,0)</f>
        <v>0</v>
      </c>
      <c r="F6">
        <f>IF(fox!AA6="R",fox!$AC$38+1-fox!$AA$38,0)</f>
        <v>0</v>
      </c>
      <c r="G6">
        <f>IF(fox!AF6="R",fox!$AH$38+1-fox!$AF$38,0)</f>
        <v>0</v>
      </c>
      <c r="H6">
        <f>IF(fox!AK6="R",fox!$AM$38+1-fox!$AK$38,0)</f>
        <v>0</v>
      </c>
      <c r="I6">
        <f>IF(fox!AP6="R",fox!$AR$38+1-fox!$AP$38,0)</f>
        <v>12</v>
      </c>
      <c r="J6">
        <f>IF(fox!AU6="R",fox!$AW$38+1-fox!$AU$38,0)</f>
        <v>0</v>
      </c>
      <c r="K6">
        <f>IF(fox!AZ6="R",fox!$BB$38+1-fox!$AZ$38,0)</f>
        <v>0</v>
      </c>
      <c r="L6">
        <f>IF(fox!BE6="R",fox!$BG$38+1-fox!$BE$38,0)</f>
        <v>0</v>
      </c>
      <c r="M6">
        <f t="shared" ref="M6:M35" si="0">SUM(A6:L6)</f>
        <v>12</v>
      </c>
      <c r="N6" t="str">
        <f>fox!A6</f>
        <v>7K2DHF</v>
      </c>
      <c r="AA6">
        <f>fox!B6</f>
        <v>1</v>
      </c>
      <c r="AB6">
        <f>fox!G6</f>
        <v>8</v>
      </c>
      <c r="AC6">
        <f>fox!L6</f>
        <v>6</v>
      </c>
      <c r="AD6">
        <f>fox!Q6</f>
        <v>1</v>
      </c>
      <c r="AE6">
        <f>fox!V6</f>
        <v>1</v>
      </c>
      <c r="AF6" t="str">
        <f>fox!AA6</f>
        <v>F</v>
      </c>
      <c r="AG6">
        <f>fox!AF6</f>
        <v>3</v>
      </c>
      <c r="AH6" t="str">
        <f>fox!AK6</f>
        <v>F</v>
      </c>
      <c r="AI6" t="str">
        <f>fox!AP6</f>
        <v>R</v>
      </c>
      <c r="AJ6" t="str">
        <f>fox!AU6</f>
        <v>F</v>
      </c>
      <c r="AK6">
        <f>fox!AZ6</f>
        <v>3</v>
      </c>
      <c r="AL6" t="str">
        <f>fox!BE6</f>
        <v>F</v>
      </c>
      <c r="AM6">
        <f>COUNTIF(AA6:AL6,"1")</f>
        <v>3</v>
      </c>
      <c r="AN6">
        <f>COUNTIF(AA6:AL6,"2")</f>
        <v>0</v>
      </c>
      <c r="AO6">
        <f>COUNTIF(AA6:AL6,"3")</f>
        <v>2</v>
      </c>
      <c r="AP6">
        <f t="shared" ref="AP6:AP35" si="1">COUNTIF(AA6:AL6,"4")</f>
        <v>0</v>
      </c>
      <c r="AQ6">
        <f t="shared" ref="AQ6:AQ35" si="2">COUNTIF(AA6:AL6,"5")</f>
        <v>0</v>
      </c>
      <c r="AR6">
        <f t="shared" ref="AR6:AR35" si="3">COUNTIF(AA6:AL6,"6")</f>
        <v>1</v>
      </c>
    </row>
    <row r="7" spans="1:44" x14ac:dyDescent="0.2">
      <c r="A7">
        <f>IF(fox!B7="R",fox!$D$38+1-fox!$B$38,0)</f>
        <v>0</v>
      </c>
      <c r="B7">
        <f>IF(fox!G7="R",fox!$I$38+1-fox!$G$38,0)</f>
        <v>0</v>
      </c>
      <c r="C7">
        <f>IF(fox!L7="R",fox!$N$38+1-fox!$L$38,0)</f>
        <v>0</v>
      </c>
      <c r="D7">
        <f>IF(fox!Q7="R",fox!$S$38+1-fox!$Q$38,0)</f>
        <v>0</v>
      </c>
      <c r="E7">
        <f>IF(fox!V7="R",fox!$X$38+1-fox!$V$38,0)</f>
        <v>0</v>
      </c>
      <c r="F7">
        <f>IF(fox!AA7="R",fox!$AC$38+1-fox!$AA$38,0)</f>
        <v>0</v>
      </c>
      <c r="G7">
        <f>IF(fox!AF7="R",fox!$AH$38+1-fox!$AF$38,0)</f>
        <v>0</v>
      </c>
      <c r="H7">
        <f>IF(fox!AK7="R",fox!$AM$38+1-fox!$AK$38,0)</f>
        <v>0</v>
      </c>
      <c r="I7">
        <f>IF(fox!AP7="R",fox!$AR$38+1-fox!$AP$38,0)</f>
        <v>0</v>
      </c>
      <c r="J7">
        <f>IF(fox!AU7="R",fox!$AW$38+1-fox!$AU$38,0)</f>
        <v>0</v>
      </c>
      <c r="K7">
        <f>IF(fox!AZ7="R",fox!$BB$38+1-fox!$AZ$38,0)</f>
        <v>0</v>
      </c>
      <c r="L7">
        <f>IF(fox!BE7="R",fox!$BG$38+1-fox!$BE$38,0)</f>
        <v>0</v>
      </c>
      <c r="M7">
        <f t="shared" si="0"/>
        <v>0</v>
      </c>
      <c r="N7" t="str">
        <f>fox!A7</f>
        <v>JE1SQI</v>
      </c>
      <c r="AA7">
        <f>fox!B7</f>
        <v>2</v>
      </c>
      <c r="AB7">
        <f>fox!G7</f>
        <v>10</v>
      </c>
      <c r="AC7">
        <f>fox!L7</f>
        <v>5</v>
      </c>
      <c r="AD7">
        <f>fox!Q7</f>
        <v>3</v>
      </c>
      <c r="AE7" t="str">
        <f>fox!V7</f>
        <v>F</v>
      </c>
      <c r="AF7">
        <f>fox!AA7</f>
        <v>3</v>
      </c>
      <c r="AG7">
        <f>fox!AF7</f>
        <v>8</v>
      </c>
      <c r="AH7">
        <f>fox!AK7</f>
        <v>1</v>
      </c>
      <c r="AI7">
        <f>fox!AP7</f>
        <v>1</v>
      </c>
      <c r="AJ7">
        <f>fox!AU7</f>
        <v>6</v>
      </c>
      <c r="AK7">
        <f>fox!AZ7</f>
        <v>1</v>
      </c>
      <c r="AL7">
        <f>fox!BE7</f>
        <v>2</v>
      </c>
      <c r="AM7">
        <f t="shared" ref="AM7:AM35" si="4">COUNTIF(AA7:AL7,"1")</f>
        <v>3</v>
      </c>
      <c r="AN7">
        <f t="shared" ref="AN7:AN35" si="5">COUNTIF(AA7:AL7,"2")</f>
        <v>2</v>
      </c>
      <c r="AO7">
        <f t="shared" ref="AO7:AO35" si="6">COUNTIF(AA7:AL7,"3")</f>
        <v>2</v>
      </c>
      <c r="AP7">
        <f t="shared" si="1"/>
        <v>0</v>
      </c>
      <c r="AQ7">
        <f t="shared" si="2"/>
        <v>1</v>
      </c>
      <c r="AR7">
        <f t="shared" si="3"/>
        <v>1</v>
      </c>
    </row>
    <row r="8" spans="1:44" x14ac:dyDescent="0.2">
      <c r="A8">
        <f>IF(fox!B8="R",fox!$D$38+1-fox!$B$38,0)</f>
        <v>0</v>
      </c>
      <c r="B8">
        <f>IF(fox!G8="R",fox!$I$38+1-fox!$G$38,0)</f>
        <v>0</v>
      </c>
      <c r="C8">
        <f>IF(fox!L8="R",fox!$N$38+1-fox!$L$38,0)</f>
        <v>0</v>
      </c>
      <c r="D8">
        <f>IF(fox!Q8="R",fox!$S$38+1-fox!$Q$38,0)</f>
        <v>0</v>
      </c>
      <c r="E8">
        <f>IF(fox!V8="R",fox!$X$38+1-fox!$V$38,0)</f>
        <v>0</v>
      </c>
      <c r="F8">
        <f>IF(fox!AA8="R",fox!$AC$38+1-fox!$AA$38,0)</f>
        <v>0</v>
      </c>
      <c r="G8">
        <f>IF(fox!AF8="R",fox!$AH$38+1-fox!$AF$38,0)</f>
        <v>0</v>
      </c>
      <c r="H8">
        <f>IF(fox!AK8="R",fox!$AM$38+1-fox!$AK$38,0)</f>
        <v>0</v>
      </c>
      <c r="I8">
        <f>IF(fox!AP8="R",fox!$AR$38+1-fox!$AP$38,0)</f>
        <v>0</v>
      </c>
      <c r="J8">
        <f>IF(fox!AU8="R",fox!$AW$38+1-fox!$AU$38,0)</f>
        <v>0</v>
      </c>
      <c r="K8">
        <f>IF(fox!AZ8="R",fox!$BB$38+1-fox!$AZ$38,0)</f>
        <v>0</v>
      </c>
      <c r="L8">
        <f>IF(fox!BE8="R",fox!$BG$38+1-fox!$BE$38,0)</f>
        <v>0</v>
      </c>
      <c r="M8">
        <f t="shared" si="0"/>
        <v>0</v>
      </c>
      <c r="N8" t="str">
        <f>fox!A8</f>
        <v>JA1OQD</v>
      </c>
      <c r="AA8">
        <f>fox!B8</f>
        <v>8</v>
      </c>
      <c r="AB8">
        <f>fox!G8</f>
        <v>9</v>
      </c>
      <c r="AC8">
        <f>fox!L8</f>
        <v>1</v>
      </c>
      <c r="AD8">
        <f>fox!Q8</f>
        <v>6</v>
      </c>
      <c r="AE8">
        <f>fox!V8</f>
        <v>8</v>
      </c>
      <c r="AF8">
        <f>fox!AA8</f>
        <v>4</v>
      </c>
      <c r="AG8" t="str">
        <f>fox!AF8</f>
        <v>F</v>
      </c>
      <c r="AH8">
        <f>fox!AK8</f>
        <v>5</v>
      </c>
      <c r="AI8">
        <f>fox!AP8</f>
        <v>2</v>
      </c>
      <c r="AJ8">
        <f>fox!AU8</f>
        <v>4</v>
      </c>
      <c r="AK8">
        <f>fox!AZ8</f>
        <v>6</v>
      </c>
      <c r="AL8">
        <f>fox!BE8</f>
        <v>0</v>
      </c>
      <c r="AM8">
        <f t="shared" si="4"/>
        <v>1</v>
      </c>
      <c r="AN8">
        <f t="shared" si="5"/>
        <v>1</v>
      </c>
      <c r="AO8">
        <f t="shared" si="6"/>
        <v>0</v>
      </c>
      <c r="AP8">
        <f t="shared" si="1"/>
        <v>2</v>
      </c>
      <c r="AQ8">
        <f t="shared" si="2"/>
        <v>1</v>
      </c>
      <c r="AR8">
        <f t="shared" si="3"/>
        <v>2</v>
      </c>
    </row>
    <row r="9" spans="1:44" x14ac:dyDescent="0.2">
      <c r="A9">
        <f>IF(fox!B9="R",fox!$D$38+1-fox!$B$38,0)</f>
        <v>0</v>
      </c>
      <c r="B9">
        <f>IF(fox!G9="R",fox!$I$38+1-fox!$G$38,0)</f>
        <v>0</v>
      </c>
      <c r="C9">
        <f>IF(fox!L9="R",fox!$N$38+1-fox!$L$38,0)</f>
        <v>0</v>
      </c>
      <c r="D9">
        <f>IF(fox!Q9="R",fox!$S$38+1-fox!$Q$38,0)</f>
        <v>0</v>
      </c>
      <c r="E9">
        <f>IF(fox!V9="R",fox!$X$38+1-fox!$V$38,0)</f>
        <v>0</v>
      </c>
      <c r="F9">
        <f>IF(fox!AA9="R",fox!$AC$38+1-fox!$AA$38,0)</f>
        <v>0</v>
      </c>
      <c r="G9">
        <f>IF(fox!AF9="R",fox!$AH$38+1-fox!$AF$38,0)</f>
        <v>0</v>
      </c>
      <c r="H9">
        <f>IF(fox!AK9="R",fox!$AM$38+1-fox!$AK$38,0)</f>
        <v>0</v>
      </c>
      <c r="I9">
        <f>IF(fox!AP9="R",fox!$AR$38+1-fox!$AP$38,0)</f>
        <v>0</v>
      </c>
      <c r="J9">
        <f>IF(fox!AU9="R",fox!$AW$38+1-fox!$AU$38,0)</f>
        <v>0</v>
      </c>
      <c r="K9">
        <f>IF(fox!AZ9="R",fox!$BB$38+1-fox!$AZ$38,0)</f>
        <v>0</v>
      </c>
      <c r="L9">
        <f>IF(fox!BE9="R",fox!$BG$38+1-fox!$BE$38,0)</f>
        <v>0</v>
      </c>
      <c r="M9">
        <f t="shared" si="0"/>
        <v>0</v>
      </c>
      <c r="N9" t="str">
        <f>fox!A9</f>
        <v>JI1KYU</v>
      </c>
      <c r="AA9">
        <f>fox!B9</f>
        <v>3</v>
      </c>
      <c r="AB9">
        <f>fox!G9</f>
        <v>1</v>
      </c>
      <c r="AC9">
        <f>fox!L9</f>
        <v>2</v>
      </c>
      <c r="AD9">
        <f>fox!Q9</f>
        <v>5</v>
      </c>
      <c r="AE9">
        <f>fox!V9</f>
        <v>2</v>
      </c>
      <c r="AF9">
        <f>fox!AA9</f>
        <v>6</v>
      </c>
      <c r="AG9">
        <f>fox!AF9</f>
        <v>5</v>
      </c>
      <c r="AH9">
        <f>fox!AK9</f>
        <v>4</v>
      </c>
      <c r="AI9" t="str">
        <f>fox!AP9</f>
        <v>F</v>
      </c>
      <c r="AJ9">
        <f>fox!AU9</f>
        <v>9</v>
      </c>
      <c r="AK9">
        <f>fox!AZ9</f>
        <v>2</v>
      </c>
      <c r="AL9">
        <f>fox!BE9</f>
        <v>9</v>
      </c>
      <c r="AM9">
        <f t="shared" si="4"/>
        <v>1</v>
      </c>
      <c r="AN9">
        <f t="shared" si="5"/>
        <v>3</v>
      </c>
      <c r="AO9">
        <f t="shared" si="6"/>
        <v>1</v>
      </c>
      <c r="AP9">
        <f t="shared" si="1"/>
        <v>1</v>
      </c>
      <c r="AQ9">
        <f t="shared" si="2"/>
        <v>2</v>
      </c>
      <c r="AR9">
        <f t="shared" si="3"/>
        <v>1</v>
      </c>
    </row>
    <row r="10" spans="1:44" x14ac:dyDescent="0.2">
      <c r="A10">
        <f>IF(fox!B10="R",fox!$D$38+1-fox!$B$38,0)</f>
        <v>0</v>
      </c>
      <c r="B10">
        <f>IF(fox!G10="R",fox!$I$38+1-fox!$G$38,0)</f>
        <v>0</v>
      </c>
      <c r="C10">
        <f>IF(fox!L10="R",fox!$N$38+1-fox!$L$38,0)</f>
        <v>0</v>
      </c>
      <c r="D10">
        <f>IF(fox!Q10="R",fox!$S$38+1-fox!$Q$38,0)</f>
        <v>0</v>
      </c>
      <c r="E10">
        <f>IF(fox!V10="R",fox!$X$38+1-fox!$V$38,0)</f>
        <v>0</v>
      </c>
      <c r="F10">
        <f>IF(fox!AA10="R",fox!$AC$38+1-fox!$AA$38,0)</f>
        <v>0</v>
      </c>
      <c r="G10">
        <f>IF(fox!AF10="R",fox!$AH$38+1-fox!$AF$38,0)</f>
        <v>0</v>
      </c>
      <c r="H10">
        <f>IF(fox!AK10="R",fox!$AM$38+1-fox!$AK$38,0)</f>
        <v>0</v>
      </c>
      <c r="I10">
        <f>IF(fox!AP10="R",fox!$AR$38+1-fox!$AP$38,0)</f>
        <v>12</v>
      </c>
      <c r="J10">
        <f>IF(fox!AU10="R",fox!$AW$38+1-fox!$AU$38,0)</f>
        <v>13</v>
      </c>
      <c r="K10">
        <f>IF(fox!AZ10="R",fox!$BB$38+1-fox!$AZ$38,0)</f>
        <v>0</v>
      </c>
      <c r="L10">
        <f>IF(fox!BE10="R",fox!$BG$38+1-fox!$BE$38,0)</f>
        <v>0</v>
      </c>
      <c r="M10">
        <f t="shared" si="0"/>
        <v>25</v>
      </c>
      <c r="N10" t="str">
        <f>fox!A10</f>
        <v>JL1BLS</v>
      </c>
      <c r="AA10">
        <f>fox!B10</f>
        <v>0</v>
      </c>
      <c r="AB10">
        <f>fox!G10</f>
        <v>0</v>
      </c>
      <c r="AC10">
        <f>fox!L10</f>
        <v>8</v>
      </c>
      <c r="AD10">
        <f>fox!Q10</f>
        <v>2</v>
      </c>
      <c r="AE10">
        <f>fox!V10</f>
        <v>3</v>
      </c>
      <c r="AF10">
        <f>fox!AA10</f>
        <v>0</v>
      </c>
      <c r="AG10">
        <f>fox!AF10</f>
        <v>10</v>
      </c>
      <c r="AH10">
        <f>fox!AK10</f>
        <v>11</v>
      </c>
      <c r="AI10" t="str">
        <f>fox!AP10</f>
        <v>R</v>
      </c>
      <c r="AJ10" t="str">
        <f>fox!AU10</f>
        <v>R</v>
      </c>
      <c r="AK10" t="str">
        <f>fox!AZ10</f>
        <v>F</v>
      </c>
      <c r="AL10">
        <f>fox!BE10</f>
        <v>6</v>
      </c>
      <c r="AM10">
        <f t="shared" si="4"/>
        <v>0</v>
      </c>
      <c r="AN10">
        <f t="shared" si="5"/>
        <v>1</v>
      </c>
      <c r="AO10">
        <f t="shared" si="6"/>
        <v>1</v>
      </c>
      <c r="AP10">
        <f t="shared" si="1"/>
        <v>0</v>
      </c>
      <c r="AQ10">
        <f t="shared" si="2"/>
        <v>0</v>
      </c>
      <c r="AR10">
        <f t="shared" si="3"/>
        <v>1</v>
      </c>
    </row>
    <row r="11" spans="1:44" x14ac:dyDescent="0.2">
      <c r="A11">
        <f>IF(fox!B11="R",fox!$D$38+1-fox!$B$38,0)</f>
        <v>0</v>
      </c>
      <c r="B11">
        <f>IF(fox!G11="R",fox!$I$38+1-fox!$G$38,0)</f>
        <v>0</v>
      </c>
      <c r="C11">
        <f>IF(fox!L11="R",fox!$N$38+1-fox!$L$38,0)</f>
        <v>0</v>
      </c>
      <c r="D11">
        <f>IF(fox!Q11="R",fox!$S$38+1-fox!$Q$38,0)</f>
        <v>0</v>
      </c>
      <c r="E11">
        <f>IF(fox!V11="R",fox!$X$38+1-fox!$V$38,0)</f>
        <v>0</v>
      </c>
      <c r="F11">
        <f>IF(fox!AA11="R",fox!$AC$38+1-fox!$AA$38,0)</f>
        <v>0</v>
      </c>
      <c r="G11">
        <f>IF(fox!AF11="R",fox!$AH$38+1-fox!$AF$38,0)</f>
        <v>0</v>
      </c>
      <c r="H11">
        <f>IF(fox!AK11="R",fox!$AM$38+1-fox!$AK$38,0)</f>
        <v>0</v>
      </c>
      <c r="I11">
        <f>IF(fox!AP11="R",fox!$AR$38+1-fox!$AP$38,0)</f>
        <v>0</v>
      </c>
      <c r="J11">
        <f>IF(fox!AU11="R",fox!$AW$38+1-fox!$AU$38,0)</f>
        <v>0</v>
      </c>
      <c r="K11">
        <f>IF(fox!AZ11="R",fox!$BB$38+1-fox!$AZ$38,0)</f>
        <v>0</v>
      </c>
      <c r="L11">
        <f>IF(fox!BE11="R",fox!$BG$38+1-fox!$BE$38,0)</f>
        <v>0</v>
      </c>
      <c r="M11">
        <f t="shared" si="0"/>
        <v>0</v>
      </c>
      <c r="N11" t="str">
        <f>fox!A11</f>
        <v>JJ7BBA</v>
      </c>
      <c r="AA11" t="str">
        <f>fox!B11</f>
        <v>F</v>
      </c>
      <c r="AB11">
        <f>fox!G11</f>
        <v>2</v>
      </c>
      <c r="AC11">
        <f>fox!L11</f>
        <v>3</v>
      </c>
      <c r="AD11" t="str">
        <f>fox!Q11</f>
        <v>F</v>
      </c>
      <c r="AE11">
        <f>fox!V11</f>
        <v>6</v>
      </c>
      <c r="AF11">
        <f>fox!AA11</f>
        <v>1</v>
      </c>
      <c r="AG11">
        <f>fox!AF11</f>
        <v>2</v>
      </c>
      <c r="AH11">
        <f>fox!AK11</f>
        <v>6</v>
      </c>
      <c r="AI11">
        <f>fox!AP11</f>
        <v>0</v>
      </c>
      <c r="AJ11">
        <f>fox!AU11</f>
        <v>1</v>
      </c>
      <c r="AK11">
        <f>fox!AZ11</f>
        <v>5</v>
      </c>
      <c r="AL11">
        <f>fox!BE11</f>
        <v>1</v>
      </c>
      <c r="AM11">
        <f t="shared" si="4"/>
        <v>3</v>
      </c>
      <c r="AN11">
        <f t="shared" si="5"/>
        <v>2</v>
      </c>
      <c r="AO11">
        <f t="shared" si="6"/>
        <v>1</v>
      </c>
      <c r="AP11">
        <f t="shared" si="1"/>
        <v>0</v>
      </c>
      <c r="AQ11">
        <f t="shared" si="2"/>
        <v>1</v>
      </c>
      <c r="AR11">
        <f t="shared" si="3"/>
        <v>2</v>
      </c>
    </row>
    <row r="12" spans="1:44" x14ac:dyDescent="0.2">
      <c r="A12">
        <f>IF(fox!B12="R",fox!$D$38+1-fox!$B$38,0)</f>
        <v>0</v>
      </c>
      <c r="B12">
        <f>IF(fox!G12="R",fox!$I$38+1-fox!$G$38,0)</f>
        <v>0</v>
      </c>
      <c r="C12">
        <f>IF(fox!L12="R",fox!$N$38+1-fox!$L$38,0)</f>
        <v>0</v>
      </c>
      <c r="D12">
        <f>IF(fox!Q12="R",fox!$S$38+1-fox!$Q$38,0)</f>
        <v>12</v>
      </c>
      <c r="E12">
        <f>IF(fox!V12="R",fox!$X$38+1-fox!$V$38,0)</f>
        <v>0</v>
      </c>
      <c r="F12">
        <f>IF(fox!AA12="R",fox!$AC$38+1-fox!$AA$38,0)</f>
        <v>0</v>
      </c>
      <c r="G12">
        <f>IF(fox!AF12="R",fox!$AH$38+1-fox!$AF$38,0)</f>
        <v>0</v>
      </c>
      <c r="H12">
        <f>IF(fox!AK12="R",fox!$AM$38+1-fox!$AK$38,0)</f>
        <v>0</v>
      </c>
      <c r="I12">
        <f>IF(fox!AP12="R",fox!$AR$38+1-fox!$AP$38,0)</f>
        <v>12</v>
      </c>
      <c r="J12">
        <f>IF(fox!AU12="R",fox!$AW$38+1-fox!$AU$38,0)</f>
        <v>0</v>
      </c>
      <c r="K12">
        <f>IF(fox!AZ12="R",fox!$BB$38+1-fox!$AZ$38,0)</f>
        <v>0</v>
      </c>
      <c r="L12">
        <f>IF(fox!BE12="R",fox!$BG$38+1-fox!$BE$38,0)</f>
        <v>0</v>
      </c>
      <c r="M12">
        <f t="shared" si="0"/>
        <v>24</v>
      </c>
      <c r="N12" t="str">
        <f>fox!A12</f>
        <v>JK1MIG</v>
      </c>
      <c r="AA12">
        <f>fox!B12</f>
        <v>7</v>
      </c>
      <c r="AB12">
        <f>fox!G12</f>
        <v>3</v>
      </c>
      <c r="AC12" t="str">
        <f>fox!L12</f>
        <v>F</v>
      </c>
      <c r="AD12" t="str">
        <f>fox!Q12</f>
        <v>R</v>
      </c>
      <c r="AE12">
        <f>fox!V12</f>
        <v>0</v>
      </c>
      <c r="AF12">
        <f>fox!AA12</f>
        <v>9</v>
      </c>
      <c r="AG12">
        <f>fox!AF12</f>
        <v>7</v>
      </c>
      <c r="AH12">
        <f>fox!AK12</f>
        <v>7</v>
      </c>
      <c r="AI12" t="str">
        <f>fox!AP12</f>
        <v>R</v>
      </c>
      <c r="AJ12">
        <f>fox!AU12</f>
        <v>7</v>
      </c>
      <c r="AK12">
        <f>fox!AZ12</f>
        <v>4</v>
      </c>
      <c r="AL12">
        <f>fox!BE12</f>
        <v>10</v>
      </c>
      <c r="AM12">
        <f t="shared" si="4"/>
        <v>0</v>
      </c>
      <c r="AN12">
        <f t="shared" si="5"/>
        <v>0</v>
      </c>
      <c r="AO12">
        <f t="shared" si="6"/>
        <v>1</v>
      </c>
      <c r="AP12">
        <f t="shared" si="1"/>
        <v>1</v>
      </c>
      <c r="AQ12">
        <f t="shared" si="2"/>
        <v>0</v>
      </c>
      <c r="AR12">
        <f t="shared" si="3"/>
        <v>0</v>
      </c>
    </row>
    <row r="13" spans="1:44" x14ac:dyDescent="0.2">
      <c r="A13">
        <f>IF(fox!B13="R",fox!$D$38+1-fox!$B$38,0)</f>
        <v>0</v>
      </c>
      <c r="B13">
        <f>IF(fox!G13="R",fox!$I$38+1-fox!$G$38,0)</f>
        <v>0</v>
      </c>
      <c r="C13">
        <f>IF(fox!L13="R",fox!$N$38+1-fox!$L$38,0)</f>
        <v>0</v>
      </c>
      <c r="D13">
        <f>IF(fox!Q13="R",fox!$S$38+1-fox!$Q$38,0)</f>
        <v>0</v>
      </c>
      <c r="E13">
        <f>IF(fox!V13="R",fox!$X$38+1-fox!$V$38,0)</f>
        <v>0</v>
      </c>
      <c r="F13">
        <f>IF(fox!AA13="R",fox!$AC$38+1-fox!$AA$38,0)</f>
        <v>0</v>
      </c>
      <c r="G13">
        <f>IF(fox!AF13="R",fox!$AH$38+1-fox!$AF$38,0)</f>
        <v>0</v>
      </c>
      <c r="H13">
        <f>IF(fox!AK13="R",fox!$AM$38+1-fox!$AK$38,0)</f>
        <v>0</v>
      </c>
      <c r="I13">
        <f>IF(fox!AP13="R",fox!$AR$38+1-fox!$AP$38,0)</f>
        <v>12</v>
      </c>
      <c r="J13">
        <f>IF(fox!AU13="R",fox!$AW$38+1-fox!$AU$38,0)</f>
        <v>0</v>
      </c>
      <c r="K13">
        <f>IF(fox!AZ13="R",fox!$BB$38+1-fox!$AZ$38,0)</f>
        <v>0</v>
      </c>
      <c r="L13">
        <f>IF(fox!BE13="R",fox!$BG$38+1-fox!$BE$38,0)</f>
        <v>0</v>
      </c>
      <c r="M13">
        <f t="shared" si="0"/>
        <v>12</v>
      </c>
      <c r="N13" t="str">
        <f>fox!A13</f>
        <v>JQ1AYZ</v>
      </c>
      <c r="AA13">
        <f>fox!B13</f>
        <v>5</v>
      </c>
      <c r="AB13">
        <f>fox!G13</f>
        <v>4</v>
      </c>
      <c r="AC13">
        <f>fox!L13</f>
        <v>4</v>
      </c>
      <c r="AD13">
        <f>fox!Q13</f>
        <v>7</v>
      </c>
      <c r="AE13">
        <f>fox!V13</f>
        <v>0</v>
      </c>
      <c r="AF13">
        <f>fox!AA13</f>
        <v>7</v>
      </c>
      <c r="AG13">
        <f>fox!AF13</f>
        <v>4</v>
      </c>
      <c r="AH13">
        <f>fox!AK13</f>
        <v>3</v>
      </c>
      <c r="AI13" t="str">
        <f>fox!AP13</f>
        <v>R</v>
      </c>
      <c r="AJ13">
        <f>fox!AU13</f>
        <v>5</v>
      </c>
      <c r="AK13">
        <f>fox!AZ13</f>
        <v>11</v>
      </c>
      <c r="AL13">
        <f>fox!BE13</f>
        <v>3</v>
      </c>
      <c r="AM13">
        <f t="shared" si="4"/>
        <v>0</v>
      </c>
      <c r="AN13">
        <f t="shared" si="5"/>
        <v>0</v>
      </c>
      <c r="AO13">
        <f t="shared" si="6"/>
        <v>2</v>
      </c>
      <c r="AP13">
        <f t="shared" si="1"/>
        <v>3</v>
      </c>
      <c r="AQ13">
        <f t="shared" si="2"/>
        <v>2</v>
      </c>
      <c r="AR13">
        <f t="shared" si="3"/>
        <v>0</v>
      </c>
    </row>
    <row r="14" spans="1:44" x14ac:dyDescent="0.2">
      <c r="A14">
        <f>IF(fox!B14="R",fox!$D$38+1-fox!$B$38,0)</f>
        <v>0</v>
      </c>
      <c r="B14">
        <f>IF(fox!G14="R",fox!$I$38+1-fox!$G$38,0)</f>
        <v>0</v>
      </c>
      <c r="C14">
        <f>IF(fox!L14="R",fox!$N$38+1-fox!$L$38,0)</f>
        <v>0</v>
      </c>
      <c r="D14">
        <f>IF(fox!Q14="R",fox!$S$38+1-fox!$Q$38,0)</f>
        <v>12</v>
      </c>
      <c r="E14">
        <f>IF(fox!V14="R",fox!$X$38+1-fox!$V$38,0)</f>
        <v>0</v>
      </c>
      <c r="F14">
        <f>IF(fox!AA14="R",fox!$AC$38+1-fox!$AA$38,0)</f>
        <v>0</v>
      </c>
      <c r="G14">
        <f>IF(fox!AF14="R",fox!$AH$38+1-fox!$AF$38,0)</f>
        <v>0</v>
      </c>
      <c r="H14">
        <f>IF(fox!AK14="R",fox!$AM$38+1-fox!$AK$38,0)</f>
        <v>0</v>
      </c>
      <c r="I14">
        <f>IF(fox!AP14="R",fox!$AR$38+1-fox!$AP$38,0)</f>
        <v>12</v>
      </c>
      <c r="J14">
        <f>IF(fox!AU14="R",fox!$AW$38+1-fox!$AU$38,0)</f>
        <v>0</v>
      </c>
      <c r="K14">
        <f>IF(fox!AZ14="R",fox!$BB$38+1-fox!$AZ$38,0)</f>
        <v>0</v>
      </c>
      <c r="L14">
        <f>IF(fox!BE14="R",fox!$BG$38+1-fox!$BE$38,0)</f>
        <v>0</v>
      </c>
      <c r="M14">
        <f t="shared" si="0"/>
        <v>24</v>
      </c>
      <c r="N14" t="str">
        <f>fox!A14</f>
        <v>7K3EIG</v>
      </c>
      <c r="AA14">
        <f>fox!B14</f>
        <v>4</v>
      </c>
      <c r="AB14">
        <f>fox!G14</f>
        <v>11</v>
      </c>
      <c r="AC14">
        <f>fox!L14</f>
        <v>0</v>
      </c>
      <c r="AD14" t="str">
        <f>fox!Q14</f>
        <v>R</v>
      </c>
      <c r="AE14">
        <f>fox!V14</f>
        <v>4</v>
      </c>
      <c r="AF14">
        <f>fox!AA14</f>
        <v>5</v>
      </c>
      <c r="AG14">
        <f>fox!AF14</f>
        <v>6</v>
      </c>
      <c r="AH14">
        <f>fox!AK14</f>
        <v>2</v>
      </c>
      <c r="AI14" t="str">
        <f>fox!AP14</f>
        <v>R</v>
      </c>
      <c r="AJ14">
        <f>fox!AU14</f>
        <v>3</v>
      </c>
      <c r="AK14">
        <f>fox!AZ14</f>
        <v>10</v>
      </c>
      <c r="AL14">
        <f>fox!BE14</f>
        <v>8</v>
      </c>
      <c r="AM14">
        <f t="shared" si="4"/>
        <v>0</v>
      </c>
      <c r="AN14">
        <f t="shared" si="5"/>
        <v>1</v>
      </c>
      <c r="AO14">
        <f t="shared" si="6"/>
        <v>1</v>
      </c>
      <c r="AP14">
        <f t="shared" si="1"/>
        <v>2</v>
      </c>
      <c r="AQ14">
        <f t="shared" si="2"/>
        <v>1</v>
      </c>
      <c r="AR14">
        <f t="shared" si="3"/>
        <v>1</v>
      </c>
    </row>
    <row r="15" spans="1:44" x14ac:dyDescent="0.2">
      <c r="A15">
        <f>IF(fox!B15="R",fox!$D$38+1-fox!$B$38,0)</f>
        <v>0</v>
      </c>
      <c r="B15">
        <f>IF(fox!G15="R",fox!$I$38+1-fox!$G$38,0)</f>
        <v>13</v>
      </c>
      <c r="C15">
        <f>IF(fox!L15="R",fox!$N$38+1-fox!$L$38,0)</f>
        <v>11</v>
      </c>
      <c r="D15">
        <f>IF(fox!Q15="R",fox!$S$38+1-fox!$Q$38,0)</f>
        <v>0</v>
      </c>
      <c r="E15">
        <f>IF(fox!V15="R",fox!$X$38+1-fox!$V$38,0)</f>
        <v>0</v>
      </c>
      <c r="F15">
        <f>IF(fox!AA15="R",fox!$AC$38+1-fox!$AA$38,0)</f>
        <v>0</v>
      </c>
      <c r="G15">
        <f>IF(fox!AF15="R",fox!$AH$38+1-fox!$AF$38,0)</f>
        <v>0</v>
      </c>
      <c r="H15">
        <f>IF(fox!AK15="R",fox!$AM$38+1-fox!$AK$38,0)</f>
        <v>0</v>
      </c>
      <c r="I15">
        <f>IF(fox!AP15="R",fox!$AR$38+1-fox!$AP$38,0)</f>
        <v>0</v>
      </c>
      <c r="J15">
        <f>IF(fox!AU15="R",fox!$AW$38+1-fox!$AU$38,0)</f>
        <v>0</v>
      </c>
      <c r="K15">
        <f>IF(fox!AZ15="R",fox!$BB$38+1-fox!$AZ$38,0)</f>
        <v>0</v>
      </c>
      <c r="L15">
        <f>IF(fox!BE15="R",fox!$BG$38+1-fox!$BE$38,0)</f>
        <v>0</v>
      </c>
      <c r="M15">
        <f t="shared" si="0"/>
        <v>24</v>
      </c>
      <c r="N15" t="str">
        <f>fox!A15</f>
        <v>JH1FFV</v>
      </c>
      <c r="AA15">
        <f>fox!B15</f>
        <v>0</v>
      </c>
      <c r="AB15" t="str">
        <f>fox!G15</f>
        <v>R</v>
      </c>
      <c r="AC15" t="str">
        <f>fox!L15</f>
        <v>R</v>
      </c>
      <c r="AD15">
        <f>fox!Q15</f>
        <v>0</v>
      </c>
      <c r="AE15">
        <f>fox!V15</f>
        <v>5</v>
      </c>
      <c r="AF15">
        <f>fox!AA15</f>
        <v>2</v>
      </c>
      <c r="AG15">
        <f>fox!AF15</f>
        <v>1</v>
      </c>
      <c r="AH15">
        <f>fox!AK15</f>
        <v>8</v>
      </c>
      <c r="AI15">
        <f>fox!AP15</f>
        <v>3</v>
      </c>
      <c r="AJ15">
        <f>fox!AU15</f>
        <v>8</v>
      </c>
      <c r="AK15">
        <f>fox!AZ15</f>
        <v>0</v>
      </c>
      <c r="AL15">
        <f>fox!BE15</f>
        <v>4</v>
      </c>
      <c r="AM15">
        <f t="shared" si="4"/>
        <v>1</v>
      </c>
      <c r="AN15">
        <f t="shared" si="5"/>
        <v>1</v>
      </c>
      <c r="AO15">
        <f t="shared" si="6"/>
        <v>1</v>
      </c>
      <c r="AP15">
        <f t="shared" si="1"/>
        <v>1</v>
      </c>
      <c r="AQ15">
        <f t="shared" si="2"/>
        <v>1</v>
      </c>
      <c r="AR15">
        <f t="shared" si="3"/>
        <v>0</v>
      </c>
    </row>
    <row r="16" spans="1:44" x14ac:dyDescent="0.2">
      <c r="A16">
        <f>IF(fox!B16="R",fox!$D$38+1-fox!$B$38,0)</f>
        <v>0</v>
      </c>
      <c r="B16">
        <f>IF(fox!G16="R",fox!$I$38+1-fox!$G$38,0)</f>
        <v>0</v>
      </c>
      <c r="C16">
        <f>IF(fox!L16="R",fox!$N$38+1-fox!$L$38,0)</f>
        <v>0</v>
      </c>
      <c r="D16">
        <f>IF(fox!Q16="R",fox!$S$38+1-fox!$Q$38,0)</f>
        <v>0</v>
      </c>
      <c r="E16">
        <f>IF(fox!V16="R",fox!$X$38+1-fox!$V$38,0)</f>
        <v>10</v>
      </c>
      <c r="F16">
        <f>IF(fox!AA16="R",fox!$AC$38+1-fox!$AA$38,0)</f>
        <v>0</v>
      </c>
      <c r="G16">
        <f>IF(fox!AF16="R",fox!$AH$38+1-fox!$AF$38,0)</f>
        <v>0</v>
      </c>
      <c r="H16">
        <f>IF(fox!AK16="R",fox!$AM$38+1-fox!$AK$38,0)</f>
        <v>0</v>
      </c>
      <c r="I16">
        <f>IF(fox!AP16="R",fox!$AR$38+1-fox!$AP$38,0)</f>
        <v>0</v>
      </c>
      <c r="J16">
        <f>IF(fox!AU16="R",fox!$AW$38+1-fox!$AU$38,0)</f>
        <v>0</v>
      </c>
      <c r="K16">
        <f>IF(fox!AZ16="R",fox!$BB$38+1-fox!$AZ$38,0)</f>
        <v>0</v>
      </c>
      <c r="L16">
        <f>IF(fox!BE16="R",fox!$BG$38+1-fox!$BE$38,0)</f>
        <v>0</v>
      </c>
      <c r="M16">
        <f t="shared" si="0"/>
        <v>10</v>
      </c>
      <c r="N16" t="str">
        <f>fox!A16</f>
        <v>JJ1WSF</v>
      </c>
      <c r="AA16">
        <f>fox!B16</f>
        <v>6</v>
      </c>
      <c r="AB16">
        <f>fox!G16</f>
        <v>7</v>
      </c>
      <c r="AC16">
        <f>fox!L16</f>
        <v>7</v>
      </c>
      <c r="AD16">
        <f>fox!Q16</f>
        <v>4</v>
      </c>
      <c r="AE16" t="str">
        <f>fox!V16</f>
        <v>R</v>
      </c>
      <c r="AF16">
        <f>fox!AA16</f>
        <v>10</v>
      </c>
      <c r="AG16">
        <f>fox!AF16</f>
        <v>0</v>
      </c>
      <c r="AH16">
        <f>fox!AK16</f>
        <v>10</v>
      </c>
      <c r="AI16">
        <f>fox!AP16</f>
        <v>0</v>
      </c>
      <c r="AJ16">
        <f>fox!AU16</f>
        <v>0</v>
      </c>
      <c r="AK16">
        <f>fox!AZ16</f>
        <v>0</v>
      </c>
      <c r="AL16">
        <f>fox!BE16</f>
        <v>0</v>
      </c>
      <c r="AM16">
        <f t="shared" si="4"/>
        <v>0</v>
      </c>
      <c r="AN16">
        <f t="shared" si="5"/>
        <v>0</v>
      </c>
      <c r="AO16">
        <f t="shared" si="6"/>
        <v>0</v>
      </c>
      <c r="AP16">
        <f t="shared" si="1"/>
        <v>1</v>
      </c>
      <c r="AQ16">
        <f t="shared" si="2"/>
        <v>0</v>
      </c>
      <c r="AR16">
        <f t="shared" si="3"/>
        <v>1</v>
      </c>
    </row>
    <row r="17" spans="1:44" x14ac:dyDescent="0.2">
      <c r="A17">
        <f>IF(fox!B17="R",fox!$D$38+1-fox!$B$38,0)</f>
        <v>0</v>
      </c>
      <c r="B17">
        <f>IF(fox!G17="R",fox!$I$38+1-fox!$G$38,0)</f>
        <v>0</v>
      </c>
      <c r="C17">
        <f>IF(fox!L17="R",fox!$N$38+1-fox!$L$38,0)</f>
        <v>11</v>
      </c>
      <c r="D17">
        <f>IF(fox!Q17="R",fox!$S$38+1-fox!$Q$38,0)</f>
        <v>12</v>
      </c>
      <c r="E17">
        <f>IF(fox!V17="R",fox!$X$38+1-fox!$V$38,0)</f>
        <v>0</v>
      </c>
      <c r="F17">
        <f>IF(fox!AA17="R",fox!$AC$38+1-fox!$AA$38,0)</f>
        <v>0</v>
      </c>
      <c r="G17">
        <f>IF(fox!AF17="R",fox!$AH$38+1-fox!$AF$38,0)</f>
        <v>13</v>
      </c>
      <c r="H17">
        <f>IF(fox!AK17="R",fox!$AM$38+1-fox!$AK$38,0)</f>
        <v>0</v>
      </c>
      <c r="I17">
        <f>IF(fox!AP17="R",fox!$AR$38+1-fox!$AP$38,0)</f>
        <v>12</v>
      </c>
      <c r="J17">
        <f>IF(fox!AU17="R",fox!$AW$38+1-fox!$AU$38,0)</f>
        <v>0</v>
      </c>
      <c r="K17">
        <f>IF(fox!AZ17="R",fox!$BB$38+1-fox!$AZ$38,0)</f>
        <v>0</v>
      </c>
      <c r="L17">
        <f>IF(fox!BE17="R",fox!$BG$38+1-fox!$BE$38,0)</f>
        <v>13</v>
      </c>
      <c r="M17">
        <f t="shared" si="0"/>
        <v>61</v>
      </c>
      <c r="N17" t="str">
        <f>fox!A17</f>
        <v>7L1KVP</v>
      </c>
      <c r="AA17">
        <f>fox!B17</f>
        <v>0</v>
      </c>
      <c r="AB17">
        <f>fox!G17</f>
        <v>6</v>
      </c>
      <c r="AC17" t="str">
        <f>fox!L17</f>
        <v>R</v>
      </c>
      <c r="AD17" t="str">
        <f>fox!Q17</f>
        <v>R</v>
      </c>
      <c r="AE17">
        <f>fox!V17</f>
        <v>0</v>
      </c>
      <c r="AF17">
        <f>fox!AA17</f>
        <v>0</v>
      </c>
      <c r="AG17" t="str">
        <f>fox!AF17</f>
        <v>R</v>
      </c>
      <c r="AH17">
        <f>fox!AK17</f>
        <v>9</v>
      </c>
      <c r="AI17" t="str">
        <f>fox!AP17</f>
        <v>R</v>
      </c>
      <c r="AJ17">
        <f>fox!AU17</f>
        <v>11</v>
      </c>
      <c r="AK17">
        <f>fox!AZ17</f>
        <v>9</v>
      </c>
      <c r="AL17" t="str">
        <f>fox!BE17</f>
        <v>R</v>
      </c>
      <c r="AM17">
        <f t="shared" si="4"/>
        <v>0</v>
      </c>
      <c r="AN17">
        <f t="shared" si="5"/>
        <v>0</v>
      </c>
      <c r="AO17">
        <f t="shared" si="6"/>
        <v>0</v>
      </c>
      <c r="AP17">
        <f t="shared" si="1"/>
        <v>0</v>
      </c>
      <c r="AQ17">
        <f t="shared" si="2"/>
        <v>0</v>
      </c>
      <c r="AR17">
        <f t="shared" si="3"/>
        <v>1</v>
      </c>
    </row>
    <row r="18" spans="1:44" x14ac:dyDescent="0.2">
      <c r="A18">
        <f>IF(fox!B18="R",fox!$D$38+1-fox!$B$38,0)</f>
        <v>0</v>
      </c>
      <c r="B18">
        <f>IF(fox!G18="R",fox!$I$38+1-fox!$G$38,0)</f>
        <v>0</v>
      </c>
      <c r="C18">
        <f>IF(fox!L18="R",fox!$N$38+1-fox!$L$38,0)</f>
        <v>0</v>
      </c>
      <c r="D18">
        <f>IF(fox!Q18="R",fox!$S$38+1-fox!$Q$38,0)</f>
        <v>0</v>
      </c>
      <c r="E18">
        <f>IF(fox!V18="R",fox!$X$38+1-fox!$V$38,0)</f>
        <v>10</v>
      </c>
      <c r="F18">
        <f>IF(fox!AA18="R",fox!$AC$38+1-fox!$AA$38,0)</f>
        <v>12</v>
      </c>
      <c r="G18">
        <f>IF(fox!AF18="R",fox!$AH$38+1-fox!$AF$38,0)</f>
        <v>0</v>
      </c>
      <c r="H18">
        <f>IF(fox!AK18="R",fox!$AM$38+1-fox!$AK$38,0)</f>
        <v>0</v>
      </c>
      <c r="I18">
        <f>IF(fox!AP18="R",fox!$AR$38+1-fox!$AP$38,0)</f>
        <v>12</v>
      </c>
      <c r="J18">
        <f>IF(fox!AU18="R",fox!$AW$38+1-fox!$AU$38,0)</f>
        <v>0</v>
      </c>
      <c r="K18">
        <f>IF(fox!AZ18="R",fox!$BB$38+1-fox!$AZ$38,0)</f>
        <v>0</v>
      </c>
      <c r="L18">
        <f>IF(fox!BE18="R",fox!$BG$38+1-fox!$BE$38,0)</f>
        <v>13</v>
      </c>
      <c r="M18">
        <f t="shared" si="0"/>
        <v>47</v>
      </c>
      <c r="N18" t="str">
        <f>fox!A18</f>
        <v>JG1MVL</v>
      </c>
      <c r="AA18">
        <f>fox!B18</f>
        <v>0</v>
      </c>
      <c r="AB18">
        <f>fox!G18</f>
        <v>0</v>
      </c>
      <c r="AC18">
        <f>fox!L18</f>
        <v>0</v>
      </c>
      <c r="AD18">
        <f>fox!Q18</f>
        <v>0</v>
      </c>
      <c r="AE18" t="str">
        <f>fox!V18</f>
        <v>R</v>
      </c>
      <c r="AF18" t="str">
        <f>fox!AA18</f>
        <v>R</v>
      </c>
      <c r="AG18">
        <f>fox!AF18</f>
        <v>9</v>
      </c>
      <c r="AH18">
        <f>fox!AK18</f>
        <v>0</v>
      </c>
      <c r="AI18" t="str">
        <f>fox!AP18</f>
        <v>R</v>
      </c>
      <c r="AJ18">
        <f>fox!AU18</f>
        <v>10</v>
      </c>
      <c r="AK18">
        <f>fox!AZ18</f>
        <v>7</v>
      </c>
      <c r="AL18" t="str">
        <f>fox!BE18</f>
        <v>R</v>
      </c>
      <c r="AM18">
        <f t="shared" si="4"/>
        <v>0</v>
      </c>
      <c r="AN18">
        <f t="shared" si="5"/>
        <v>0</v>
      </c>
      <c r="AO18">
        <f t="shared" si="6"/>
        <v>0</v>
      </c>
      <c r="AP18">
        <f t="shared" si="1"/>
        <v>0</v>
      </c>
      <c r="AQ18">
        <f t="shared" si="2"/>
        <v>0</v>
      </c>
      <c r="AR18">
        <f t="shared" si="3"/>
        <v>0</v>
      </c>
    </row>
    <row r="19" spans="1:44" x14ac:dyDescent="0.2">
      <c r="A19">
        <f>IF(fox!B19="R",fox!$D$38+1-fox!$B$38,0)</f>
        <v>0</v>
      </c>
      <c r="B19">
        <f>IF(fox!G19="R",fox!$I$38+1-fox!$G$38,0)</f>
        <v>0</v>
      </c>
      <c r="C19">
        <f>IF(fox!L19="R",fox!$N$38+1-fox!$L$38,0)</f>
        <v>0</v>
      </c>
      <c r="D19">
        <f>IF(fox!Q19="R",fox!$S$38+1-fox!$Q$38,0)</f>
        <v>0</v>
      </c>
      <c r="E19">
        <f>IF(fox!V19="R",fox!$X$38+1-fox!$V$38,0)</f>
        <v>0</v>
      </c>
      <c r="F19">
        <f>IF(fox!AA19="R",fox!$AC$38+1-fox!$AA$38,0)</f>
        <v>0</v>
      </c>
      <c r="G19">
        <f>IF(fox!AF19="R",fox!$AH$38+1-fox!$AF$38,0)</f>
        <v>13</v>
      </c>
      <c r="H19">
        <f>IF(fox!AK19="R",fox!$AM$38+1-fox!$AK$38,0)</f>
        <v>0</v>
      </c>
      <c r="I19">
        <f>IF(fox!AP19="R",fox!$AR$38+1-fox!$AP$38,0)</f>
        <v>0</v>
      </c>
      <c r="J19">
        <f>IF(fox!AU19="R",fox!$AW$38+1-fox!$AU$38,0)</f>
        <v>0</v>
      </c>
      <c r="K19">
        <f>IF(fox!AZ19="R",fox!$BB$38+1-fox!$AZ$38,0)</f>
        <v>0</v>
      </c>
      <c r="L19">
        <f>IF(fox!BE19="R",fox!$BG$38+1-fox!$BE$38,0)</f>
        <v>0</v>
      </c>
      <c r="M19">
        <f t="shared" si="0"/>
        <v>13</v>
      </c>
      <c r="N19" t="str">
        <f>fox!A19</f>
        <v>JA1FEL</v>
      </c>
      <c r="AA19">
        <f>fox!B19</f>
        <v>10</v>
      </c>
      <c r="AB19">
        <f>fox!G19</f>
        <v>0</v>
      </c>
      <c r="AC19">
        <f>fox!L19</f>
        <v>0</v>
      </c>
      <c r="AD19">
        <f>fox!Q19</f>
        <v>8</v>
      </c>
      <c r="AE19">
        <f>fox!V19</f>
        <v>0</v>
      </c>
      <c r="AF19">
        <f>fox!AA19</f>
        <v>8</v>
      </c>
      <c r="AG19" t="str">
        <f>fox!AF19</f>
        <v>R</v>
      </c>
      <c r="AH19">
        <f>fox!AK19</f>
        <v>0</v>
      </c>
      <c r="AI19">
        <f>fox!AP19</f>
        <v>4</v>
      </c>
      <c r="AJ19">
        <f>fox!AU19</f>
        <v>0</v>
      </c>
      <c r="AK19">
        <f>fox!AZ19</f>
        <v>0</v>
      </c>
      <c r="AL19">
        <f>fox!BE19</f>
        <v>0</v>
      </c>
      <c r="AM19">
        <f t="shared" si="4"/>
        <v>0</v>
      </c>
      <c r="AN19">
        <f t="shared" si="5"/>
        <v>0</v>
      </c>
      <c r="AO19">
        <f t="shared" si="6"/>
        <v>0</v>
      </c>
      <c r="AP19">
        <f t="shared" si="1"/>
        <v>1</v>
      </c>
      <c r="AQ19">
        <f t="shared" si="2"/>
        <v>0</v>
      </c>
      <c r="AR19">
        <f t="shared" si="3"/>
        <v>0</v>
      </c>
    </row>
    <row r="20" spans="1:44" x14ac:dyDescent="0.2">
      <c r="A20">
        <f>IF(fox!B20="R",fox!$D$38+1-fox!$B$38,0)</f>
        <v>0</v>
      </c>
      <c r="B20">
        <f>IF(fox!G20="R",fox!$I$38+1-fox!$G$38,0)</f>
        <v>0</v>
      </c>
      <c r="C20">
        <f>IF(fox!L20="R",fox!$N$38+1-fox!$L$38,0)</f>
        <v>0</v>
      </c>
      <c r="D20">
        <f>IF(fox!Q20="R",fox!$S$38+1-fox!$Q$38,0)</f>
        <v>0</v>
      </c>
      <c r="E20">
        <f>IF(fox!V20="R",fox!$X$38+1-fox!$V$38,0)</f>
        <v>0</v>
      </c>
      <c r="F20">
        <f>IF(fox!AA20="R",fox!$AC$38+1-fox!$AA$38,0)</f>
        <v>0</v>
      </c>
      <c r="G20">
        <f>IF(fox!AF20="R",fox!$AH$38+1-fox!$AF$38,0)</f>
        <v>0</v>
      </c>
      <c r="H20">
        <f>IF(fox!AK20="R",fox!$AM$38+1-fox!$AK$38,0)</f>
        <v>0</v>
      </c>
      <c r="I20">
        <f>IF(fox!AP20="R",fox!$AR$38+1-fox!$AP$38,0)</f>
        <v>0</v>
      </c>
      <c r="J20">
        <f>IF(fox!AU20="R",fox!$AW$38+1-fox!$AU$38,0)</f>
        <v>0</v>
      </c>
      <c r="K20">
        <f>IF(fox!AZ20="R",fox!$BB$38+1-fox!$AZ$38,0)</f>
        <v>0</v>
      </c>
      <c r="L20">
        <f>IF(fox!BE20="R",fox!$BG$38+1-fox!$BE$38,0)</f>
        <v>0</v>
      </c>
      <c r="M20">
        <f t="shared" si="0"/>
        <v>0</v>
      </c>
      <c r="N20" t="str">
        <f>fox!A20</f>
        <v>JE1WKW</v>
      </c>
      <c r="AA20">
        <f>fox!B20</f>
        <v>0</v>
      </c>
      <c r="AB20">
        <f>fox!G20</f>
        <v>0</v>
      </c>
      <c r="AC20">
        <f>fox!L20</f>
        <v>0</v>
      </c>
      <c r="AD20">
        <f>fox!Q20</f>
        <v>0</v>
      </c>
      <c r="AE20">
        <f>fox!V20</f>
        <v>0</v>
      </c>
      <c r="AF20">
        <f>fox!AA20</f>
        <v>0</v>
      </c>
      <c r="AG20">
        <f>fox!AF20</f>
        <v>0</v>
      </c>
      <c r="AH20">
        <f>fox!AK20</f>
        <v>0</v>
      </c>
      <c r="AI20">
        <f>fox!AP20</f>
        <v>0</v>
      </c>
      <c r="AJ20">
        <f>fox!AU20</f>
        <v>2</v>
      </c>
      <c r="AK20">
        <f>fox!AZ20</f>
        <v>8</v>
      </c>
      <c r="AL20">
        <f>fox!BE20</f>
        <v>5</v>
      </c>
      <c r="AM20">
        <f t="shared" si="4"/>
        <v>0</v>
      </c>
      <c r="AN20">
        <f t="shared" si="5"/>
        <v>1</v>
      </c>
      <c r="AO20">
        <f t="shared" si="6"/>
        <v>0</v>
      </c>
      <c r="AP20">
        <f t="shared" si="1"/>
        <v>0</v>
      </c>
      <c r="AQ20">
        <f t="shared" si="2"/>
        <v>1</v>
      </c>
      <c r="AR20">
        <f t="shared" si="3"/>
        <v>0</v>
      </c>
    </row>
    <row r="21" spans="1:44" x14ac:dyDescent="0.2">
      <c r="A21">
        <f>IF(fox!B21="R",fox!$D$38+1-fox!$B$38,0)</f>
        <v>0</v>
      </c>
      <c r="B21">
        <f>IF(fox!G21="R",fox!$I$38+1-fox!$G$38,0)</f>
        <v>0</v>
      </c>
      <c r="C21">
        <f>IF(fox!L21="R",fox!$N$38+1-fox!$L$38,0)</f>
        <v>0</v>
      </c>
      <c r="D21">
        <f>IF(fox!Q21="R",fox!$S$38+1-fox!$Q$38,0)</f>
        <v>0</v>
      </c>
      <c r="E21">
        <f>IF(fox!V21="R",fox!$X$38+1-fox!$V$38,0)</f>
        <v>0</v>
      </c>
      <c r="F21">
        <f>IF(fox!AA21="R",fox!$AC$38+1-fox!$AA$38,0)</f>
        <v>0</v>
      </c>
      <c r="G21">
        <f>IF(fox!AF21="R",fox!$AH$38+1-fox!$AF$38,0)</f>
        <v>0</v>
      </c>
      <c r="H21">
        <f>IF(fox!AK21="R",fox!$AM$38+1-fox!$AK$38,0)</f>
        <v>0</v>
      </c>
      <c r="I21">
        <f>IF(fox!AP21="R",fox!$AR$38+1-fox!$AP$38,0)</f>
        <v>0</v>
      </c>
      <c r="J21">
        <f>IF(fox!AU21="R",fox!$AW$38+1-fox!$AU$38,0)</f>
        <v>0</v>
      </c>
      <c r="K21">
        <f>IF(fox!AZ21="R",fox!$BB$38+1-fox!$AZ$38,0)</f>
        <v>0</v>
      </c>
      <c r="L21">
        <f>IF(fox!BE21="R",fox!$BG$38+1-fox!$BE$38,0)</f>
        <v>0</v>
      </c>
      <c r="M21">
        <f t="shared" si="0"/>
        <v>0</v>
      </c>
      <c r="N21" t="str">
        <f>fox!A21</f>
        <v>JO1SSV</v>
      </c>
      <c r="AA21">
        <f>fox!B21</f>
        <v>9</v>
      </c>
      <c r="AB21" t="str">
        <f>fox!G21</f>
        <v>F</v>
      </c>
      <c r="AC21">
        <f>fox!L21</f>
        <v>0</v>
      </c>
      <c r="AD21">
        <f>fox!Q21</f>
        <v>0</v>
      </c>
      <c r="AE21">
        <f>fox!V21</f>
        <v>0</v>
      </c>
      <c r="AF21">
        <f>fox!AA21</f>
        <v>0</v>
      </c>
      <c r="AG21">
        <f>fox!AF21</f>
        <v>0</v>
      </c>
      <c r="AH21">
        <f>fox!AK21</f>
        <v>0</v>
      </c>
      <c r="AI21">
        <f>fox!AP21</f>
        <v>0</v>
      </c>
      <c r="AJ21">
        <f>fox!AU21</f>
        <v>0</v>
      </c>
      <c r="AK21">
        <f>fox!AZ21</f>
        <v>0</v>
      </c>
      <c r="AL21">
        <f>fox!BE21</f>
        <v>0</v>
      </c>
      <c r="AM21">
        <f t="shared" si="4"/>
        <v>0</v>
      </c>
      <c r="AN21">
        <f t="shared" si="5"/>
        <v>0</v>
      </c>
      <c r="AO21">
        <f t="shared" si="6"/>
        <v>0</v>
      </c>
      <c r="AP21">
        <f t="shared" si="1"/>
        <v>0</v>
      </c>
      <c r="AQ21">
        <f t="shared" si="2"/>
        <v>0</v>
      </c>
      <c r="AR21">
        <f t="shared" si="3"/>
        <v>0</v>
      </c>
    </row>
    <row r="22" spans="1:44" x14ac:dyDescent="0.2">
      <c r="A22">
        <f>IF(fox!B23="R",fox!$D$38+1-fox!$B$38,0)</f>
        <v>0</v>
      </c>
      <c r="B22">
        <f>IF(fox!G23="R",fox!$I$38+1-fox!$G$38,0)</f>
        <v>0</v>
      </c>
      <c r="C22">
        <f>IF(fox!L23="R",fox!$N$38+1-fox!$L$38,0)</f>
        <v>0</v>
      </c>
      <c r="D22">
        <f>IF(fox!Q23="R",fox!$S$38+1-fox!$Q$38,0)</f>
        <v>0</v>
      </c>
      <c r="E22">
        <f>IF(fox!V23="R",fox!$X$38+1-fox!$V$38,0)</f>
        <v>0</v>
      </c>
      <c r="F22">
        <f>IF(fox!AA23="R",fox!$AC$38+1-fox!$AA$38,0)</f>
        <v>0</v>
      </c>
      <c r="G22">
        <f>IF(fox!AF23="R",fox!$AH$38+1-fox!$AF$38,0)</f>
        <v>0</v>
      </c>
      <c r="H22">
        <f>IF(fox!AK23="R",fox!$AM$38+1-fox!$AK$38,0)</f>
        <v>0</v>
      </c>
      <c r="I22">
        <f>IF(fox!AP23="R",fox!$AR$38+1-fox!$AP$38,0)</f>
        <v>0</v>
      </c>
      <c r="J22">
        <f>IF(fox!AU23="R",fox!$AW$38+1-fox!$AU$38,0)</f>
        <v>0</v>
      </c>
      <c r="K22">
        <f>IF(fox!AZ23="R",fox!$BB$38+1-fox!$AZ$38,0)</f>
        <v>0</v>
      </c>
      <c r="L22">
        <f>IF(fox!BE23="R",fox!$BG$38+1-fox!$BE$38,0)</f>
        <v>0</v>
      </c>
      <c r="M22">
        <f t="shared" si="0"/>
        <v>0</v>
      </c>
      <c r="N22" t="str">
        <f>fox!A23</f>
        <v>JA7THE</v>
      </c>
      <c r="AA22">
        <f>fox!B23</f>
        <v>0</v>
      </c>
      <c r="AB22">
        <f>fox!G23</f>
        <v>0</v>
      </c>
      <c r="AC22">
        <f>fox!L23</f>
        <v>0</v>
      </c>
      <c r="AD22">
        <f>fox!Q23</f>
        <v>0</v>
      </c>
      <c r="AE22">
        <f>fox!V23</f>
        <v>0</v>
      </c>
      <c r="AF22">
        <f>fox!AA23</f>
        <v>0</v>
      </c>
      <c r="AG22">
        <f>fox!AF23</f>
        <v>0</v>
      </c>
      <c r="AH22">
        <f>fox!AK23</f>
        <v>0</v>
      </c>
      <c r="AI22">
        <f>fox!AP23</f>
        <v>0</v>
      </c>
      <c r="AJ22">
        <f>fox!AU23</f>
        <v>0</v>
      </c>
      <c r="AK22">
        <f>fox!AZ23</f>
        <v>0</v>
      </c>
      <c r="AL22">
        <f>fox!BE23</f>
        <v>7</v>
      </c>
      <c r="AM22">
        <f t="shared" si="4"/>
        <v>0</v>
      </c>
      <c r="AN22">
        <f t="shared" si="5"/>
        <v>0</v>
      </c>
      <c r="AO22">
        <f t="shared" si="6"/>
        <v>0</v>
      </c>
      <c r="AP22">
        <f t="shared" si="1"/>
        <v>0</v>
      </c>
      <c r="AQ22">
        <f t="shared" si="2"/>
        <v>0</v>
      </c>
      <c r="AR22">
        <f t="shared" si="3"/>
        <v>0</v>
      </c>
    </row>
    <row r="23" spans="1:44" x14ac:dyDescent="0.2">
      <c r="A23">
        <f>IF(fox!B24="R",fox!$D$38+1-fox!$B$38,0)</f>
        <v>0</v>
      </c>
      <c r="B23">
        <f>IF(fox!G24="R",fox!$I$38+1-fox!$G$38,0)</f>
        <v>0</v>
      </c>
      <c r="C23">
        <f>IF(fox!L24="R",fox!$N$38+1-fox!$L$38,0)</f>
        <v>0</v>
      </c>
      <c r="D23">
        <f>IF(fox!Q24="R",fox!$S$38+1-fox!$Q$38,0)</f>
        <v>0</v>
      </c>
      <c r="E23">
        <f>IF(fox!V24="R",fox!$X$38+1-fox!$V$38,0)</f>
        <v>0</v>
      </c>
      <c r="F23">
        <f>IF(fox!AA24="R",fox!$AC$38+1-fox!$AA$38,0)</f>
        <v>0</v>
      </c>
      <c r="G23">
        <f>IF(fox!AF24="R",fox!$AH$38+1-fox!$AF$38,0)</f>
        <v>0</v>
      </c>
      <c r="H23">
        <f>IF(fox!AK24="R",fox!$AM$38+1-fox!$AK$38,0)</f>
        <v>0</v>
      </c>
      <c r="I23">
        <f>IF(fox!AP24="R",fox!$AR$38+1-fox!$AP$38,0)</f>
        <v>0</v>
      </c>
      <c r="J23">
        <f>IF(fox!AU24="R",fox!$AW$38+1-fox!$AU$38,0)</f>
        <v>0</v>
      </c>
      <c r="K23">
        <f>IF(fox!AZ24="R",fox!$BB$38+1-fox!$AZ$38,0)</f>
        <v>0</v>
      </c>
      <c r="L23">
        <f>IF(fox!BE24="R",fox!$BG$38+1-fox!$BE$38,0)</f>
        <v>0</v>
      </c>
      <c r="M23">
        <f t="shared" si="0"/>
        <v>0</v>
      </c>
      <c r="N23" t="str">
        <f>fox!A24</f>
        <v>7M3DZT</v>
      </c>
      <c r="AA23">
        <f>fox!B24</f>
        <v>0</v>
      </c>
      <c r="AB23">
        <f>fox!G24</f>
        <v>0</v>
      </c>
      <c r="AC23">
        <f>fox!L24</f>
        <v>0</v>
      </c>
      <c r="AD23">
        <f>fox!Q24</f>
        <v>0</v>
      </c>
      <c r="AE23">
        <f>fox!V24</f>
        <v>0</v>
      </c>
      <c r="AF23">
        <f>fox!AA24</f>
        <v>0</v>
      </c>
      <c r="AG23">
        <f>fox!AF24</f>
        <v>0</v>
      </c>
      <c r="AH23">
        <f>fox!AK24</f>
        <v>0</v>
      </c>
      <c r="AI23">
        <f>fox!AP24</f>
        <v>0</v>
      </c>
      <c r="AJ23">
        <f>fox!AU24</f>
        <v>0</v>
      </c>
      <c r="AK23">
        <f>fox!AZ24</f>
        <v>0</v>
      </c>
      <c r="AL23">
        <f>fox!BE24</f>
        <v>0</v>
      </c>
      <c r="AM23">
        <f t="shared" si="4"/>
        <v>0</v>
      </c>
      <c r="AN23">
        <f t="shared" si="5"/>
        <v>0</v>
      </c>
      <c r="AO23">
        <f t="shared" si="6"/>
        <v>0</v>
      </c>
      <c r="AP23">
        <f t="shared" si="1"/>
        <v>0</v>
      </c>
      <c r="AQ23">
        <f t="shared" si="2"/>
        <v>0</v>
      </c>
      <c r="AR23">
        <f t="shared" si="3"/>
        <v>0</v>
      </c>
    </row>
    <row r="24" spans="1:44" x14ac:dyDescent="0.2">
      <c r="A24">
        <f>IF(fox!B25="R",fox!$D$38+1-fox!$B$38,0)</f>
        <v>0</v>
      </c>
      <c r="B24">
        <f>IF(fox!G25="R",fox!$I$38+1-fox!$G$38,0)</f>
        <v>0</v>
      </c>
      <c r="C24">
        <f>IF(fox!L25="R",fox!$N$38+1-fox!$L$38,0)</f>
        <v>0</v>
      </c>
      <c r="D24">
        <f>IF(fox!Q25="R",fox!$S$38+1-fox!$Q$38,0)</f>
        <v>0</v>
      </c>
      <c r="E24">
        <f>IF(fox!V25="R",fox!$X$38+1-fox!$V$38,0)</f>
        <v>0</v>
      </c>
      <c r="F24">
        <f>IF(fox!AA25="R",fox!$AC$38+1-fox!$AA$38,0)</f>
        <v>0</v>
      </c>
      <c r="G24">
        <f>IF(fox!AF25="R",fox!$AH$38+1-fox!$AF$38,0)</f>
        <v>0</v>
      </c>
      <c r="H24">
        <f>IF(fox!AK25="R",fox!$AM$38+1-fox!$AK$38,0)</f>
        <v>0</v>
      </c>
      <c r="I24">
        <f>IF(fox!AP25="R",fox!$AR$38+1-fox!$AP$38,0)</f>
        <v>0</v>
      </c>
      <c r="J24">
        <f>IF(fox!AU25="R",fox!$AW$38+1-fox!$AU$38,0)</f>
        <v>0</v>
      </c>
      <c r="K24">
        <f>IF(fox!AZ25="R",fox!$BB$38+1-fox!$AZ$38,0)</f>
        <v>0</v>
      </c>
      <c r="L24">
        <f>IF(fox!BE25="R",fox!$BG$38+1-fox!$BE$38,0)</f>
        <v>0</v>
      </c>
      <c r="M24">
        <f t="shared" si="0"/>
        <v>0</v>
      </c>
      <c r="N24" t="str">
        <f>fox!A25</f>
        <v>JR1SYJ</v>
      </c>
      <c r="AA24">
        <f>fox!B25</f>
        <v>0</v>
      </c>
      <c r="AB24">
        <f>fox!G25</f>
        <v>0</v>
      </c>
      <c r="AC24">
        <f>fox!L25</f>
        <v>0</v>
      </c>
      <c r="AD24">
        <f>fox!Q25</f>
        <v>0</v>
      </c>
      <c r="AE24">
        <f>fox!V25</f>
        <v>0</v>
      </c>
      <c r="AF24">
        <f>fox!AA25</f>
        <v>0</v>
      </c>
      <c r="AG24">
        <f>fox!AF25</f>
        <v>0</v>
      </c>
      <c r="AH24">
        <f>fox!AK25</f>
        <v>0</v>
      </c>
      <c r="AI24">
        <f>fox!AP25</f>
        <v>0</v>
      </c>
      <c r="AJ24">
        <f>fox!AU25</f>
        <v>0</v>
      </c>
      <c r="AK24">
        <f>fox!AZ25</f>
        <v>0</v>
      </c>
      <c r="AL24">
        <f>fox!BE25</f>
        <v>0</v>
      </c>
      <c r="AM24">
        <f t="shared" si="4"/>
        <v>0</v>
      </c>
      <c r="AN24">
        <f t="shared" si="5"/>
        <v>0</v>
      </c>
      <c r="AO24">
        <f t="shared" si="6"/>
        <v>0</v>
      </c>
      <c r="AP24">
        <f t="shared" si="1"/>
        <v>0</v>
      </c>
      <c r="AQ24">
        <f t="shared" si="2"/>
        <v>0</v>
      </c>
      <c r="AR24">
        <f t="shared" si="3"/>
        <v>0</v>
      </c>
    </row>
    <row r="25" spans="1:44" x14ac:dyDescent="0.2">
      <c r="A25">
        <f>IF(fox!B26="R",fox!$D$38+1-fox!$B$38,0)</f>
        <v>0</v>
      </c>
      <c r="B25">
        <f>IF(fox!G26="R",fox!$I$38+1-fox!$G$38,0)</f>
        <v>0</v>
      </c>
      <c r="C25">
        <f>IF(fox!L26="R",fox!$N$38+1-fox!$L$38,0)</f>
        <v>0</v>
      </c>
      <c r="D25">
        <f>IF(fox!Q26="R",fox!$S$38+1-fox!$Q$38,0)</f>
        <v>0</v>
      </c>
      <c r="E25">
        <f>IF(fox!V26="R",fox!$X$38+1-fox!$V$38,0)</f>
        <v>0</v>
      </c>
      <c r="F25">
        <f>IF(fox!AA26="R",fox!$AC$38+1-fox!$AA$38,0)</f>
        <v>0</v>
      </c>
      <c r="G25">
        <f>IF(fox!AF26="R",fox!$AH$38+1-fox!$AF$38,0)</f>
        <v>0</v>
      </c>
      <c r="H25">
        <f>IF(fox!AK26="R",fox!$AM$38+1-fox!$AK$38,0)</f>
        <v>0</v>
      </c>
      <c r="I25">
        <f>IF(fox!AP26="R",fox!$AR$38+1-fox!$AP$38,0)</f>
        <v>0</v>
      </c>
      <c r="J25">
        <f>IF(fox!AU26="R",fox!$AW$38+1-fox!$AU$38,0)</f>
        <v>0</v>
      </c>
      <c r="K25">
        <f>IF(fox!AZ26="R",fox!$BB$38+1-fox!$AZ$38,0)</f>
        <v>0</v>
      </c>
      <c r="L25">
        <f>IF(fox!BE26="R",fox!$BG$38+1-fox!$BE$38,0)</f>
        <v>0</v>
      </c>
      <c r="M25">
        <f t="shared" si="0"/>
        <v>0</v>
      </c>
      <c r="N25" t="str">
        <f>fox!A26</f>
        <v>JP1OQK</v>
      </c>
      <c r="AA25">
        <f>fox!B26</f>
        <v>0</v>
      </c>
      <c r="AB25">
        <f>fox!G26</f>
        <v>0</v>
      </c>
      <c r="AC25">
        <f>fox!L26</f>
        <v>0</v>
      </c>
      <c r="AD25">
        <f>fox!Q26</f>
        <v>0</v>
      </c>
      <c r="AE25">
        <f>fox!V26</f>
        <v>0</v>
      </c>
      <c r="AF25">
        <f>fox!AA26</f>
        <v>0</v>
      </c>
      <c r="AG25">
        <f>fox!AF26</f>
        <v>0</v>
      </c>
      <c r="AH25">
        <f>fox!AK26</f>
        <v>0</v>
      </c>
      <c r="AI25">
        <f>fox!AP26</f>
        <v>0</v>
      </c>
      <c r="AJ25">
        <f>fox!AU26</f>
        <v>0</v>
      </c>
      <c r="AK25">
        <f>fox!AZ26</f>
        <v>0</v>
      </c>
      <c r="AL25">
        <f>fox!BE26</f>
        <v>0</v>
      </c>
      <c r="AM25">
        <f t="shared" si="4"/>
        <v>0</v>
      </c>
      <c r="AN25">
        <f t="shared" si="5"/>
        <v>0</v>
      </c>
      <c r="AO25">
        <f t="shared" si="6"/>
        <v>0</v>
      </c>
      <c r="AP25">
        <f t="shared" si="1"/>
        <v>0</v>
      </c>
      <c r="AQ25">
        <f t="shared" si="2"/>
        <v>0</v>
      </c>
      <c r="AR25">
        <f t="shared" si="3"/>
        <v>0</v>
      </c>
    </row>
    <row r="26" spans="1:44" x14ac:dyDescent="0.2">
      <c r="A26">
        <f>IF(fox!B27="R",fox!$D$38+1-fox!$B$38,0)</f>
        <v>0</v>
      </c>
      <c r="B26">
        <f>IF(fox!G27="R",fox!$I$38+1-fox!$G$38,0)</f>
        <v>0</v>
      </c>
      <c r="C26">
        <f>IF(fox!L27="R",fox!$N$38+1-fox!$L$38,0)</f>
        <v>0</v>
      </c>
      <c r="D26">
        <f>IF(fox!Q27="R",fox!$S$38+1-fox!$Q$38,0)</f>
        <v>0</v>
      </c>
      <c r="E26">
        <f>IF(fox!V27="R",fox!$X$38+1-fox!$V$38,0)</f>
        <v>0</v>
      </c>
      <c r="F26">
        <f>IF(fox!AA27="R",fox!$AC$38+1-fox!$AA$38,0)</f>
        <v>0</v>
      </c>
      <c r="G26">
        <f>IF(fox!AF27="R",fox!$AH$38+1-fox!$AF$38,0)</f>
        <v>0</v>
      </c>
      <c r="H26">
        <f>IF(fox!AK27="R",fox!$AM$38+1-fox!$AK$38,0)</f>
        <v>0</v>
      </c>
      <c r="I26">
        <f>IF(fox!AP27="R",fox!$AR$38+1-fox!$AP$38,0)</f>
        <v>0</v>
      </c>
      <c r="J26">
        <f>IF(fox!AU27="R",fox!$AW$38+1-fox!$AU$38,0)</f>
        <v>0</v>
      </c>
      <c r="K26">
        <f>IF(fox!AZ27="R",fox!$BB$38+1-fox!$AZ$38,0)</f>
        <v>0</v>
      </c>
      <c r="L26">
        <f>IF(fox!BE27="R",fox!$BG$38+1-fox!$BE$38,0)</f>
        <v>0</v>
      </c>
      <c r="M26">
        <f t="shared" si="0"/>
        <v>0</v>
      </c>
      <c r="N26" t="str">
        <f>fox!A27</f>
        <v>JA1DQN</v>
      </c>
      <c r="AA26">
        <f>fox!B27</f>
        <v>0</v>
      </c>
      <c r="AB26">
        <f>fox!G27</f>
        <v>0</v>
      </c>
      <c r="AC26">
        <f>fox!L27</f>
        <v>0</v>
      </c>
      <c r="AD26">
        <f>fox!Q27</f>
        <v>0</v>
      </c>
      <c r="AE26">
        <f>fox!V27</f>
        <v>0</v>
      </c>
      <c r="AF26">
        <f>fox!AA27</f>
        <v>0</v>
      </c>
      <c r="AG26">
        <f>fox!AF27</f>
        <v>0</v>
      </c>
      <c r="AH26">
        <f>fox!AK27</f>
        <v>0</v>
      </c>
      <c r="AI26">
        <f>fox!AP27</f>
        <v>0</v>
      </c>
      <c r="AJ26">
        <f>fox!AU27</f>
        <v>0</v>
      </c>
      <c r="AK26">
        <f>fox!AZ27</f>
        <v>0</v>
      </c>
      <c r="AL26">
        <f>fox!BE27</f>
        <v>0</v>
      </c>
      <c r="AM26">
        <f t="shared" si="4"/>
        <v>0</v>
      </c>
      <c r="AN26">
        <f t="shared" si="5"/>
        <v>0</v>
      </c>
      <c r="AO26">
        <f t="shared" si="6"/>
        <v>0</v>
      </c>
      <c r="AP26">
        <f t="shared" si="1"/>
        <v>0</v>
      </c>
      <c r="AQ26">
        <f t="shared" si="2"/>
        <v>0</v>
      </c>
      <c r="AR26">
        <f t="shared" si="3"/>
        <v>0</v>
      </c>
    </row>
    <row r="27" spans="1:44" x14ac:dyDescent="0.2">
      <c r="A27">
        <f>IF(fox!B28="R",fox!$D$38+1-fox!$B$38,0)</f>
        <v>0</v>
      </c>
      <c r="B27">
        <f>IF(fox!G28="R",fox!$I$38+1-fox!$G$38,0)</f>
        <v>0</v>
      </c>
      <c r="C27">
        <f>IF(fox!L28="R",fox!$N$38+1-fox!$L$38,0)</f>
        <v>0</v>
      </c>
      <c r="D27">
        <f>IF(fox!Q28="R",fox!$S$38+1-fox!$Q$38,0)</f>
        <v>0</v>
      </c>
      <c r="E27">
        <f>IF(fox!V28="R",fox!$X$38+1-fox!$V$38,0)</f>
        <v>0</v>
      </c>
      <c r="F27">
        <f>IF(fox!AA28="R",fox!$AC$38+1-fox!$AA$38,0)</f>
        <v>0</v>
      </c>
      <c r="G27">
        <f>IF(fox!AF28="R",fox!$AH$38+1-fox!$AF$38,0)</f>
        <v>0</v>
      </c>
      <c r="H27">
        <f>IF(fox!AK28="R",fox!$AM$38+1-fox!$AK$38,0)</f>
        <v>0</v>
      </c>
      <c r="I27">
        <f>IF(fox!AP28="R",fox!$AR$38+1-fox!$AP$38,0)</f>
        <v>0</v>
      </c>
      <c r="J27">
        <f>IF(fox!AU28="R",fox!$AW$38+1-fox!$AU$38,0)</f>
        <v>0</v>
      </c>
      <c r="K27">
        <f>IF(fox!AZ28="R",fox!$BB$38+1-fox!$AZ$38,0)</f>
        <v>0</v>
      </c>
      <c r="L27">
        <f>IF(fox!BE28="R",fox!$BG$38+1-fox!$BE$38,0)</f>
        <v>0</v>
      </c>
      <c r="M27">
        <f t="shared" si="0"/>
        <v>0</v>
      </c>
      <c r="N27" t="str">
        <f>fox!A28</f>
        <v>JA1IEB</v>
      </c>
      <c r="AA27">
        <f>fox!B28</f>
        <v>0</v>
      </c>
      <c r="AB27">
        <f>fox!G28</f>
        <v>0</v>
      </c>
      <c r="AC27">
        <f>fox!L28</f>
        <v>0</v>
      </c>
      <c r="AD27">
        <f>fox!Q28</f>
        <v>0</v>
      </c>
      <c r="AE27">
        <f>fox!V28</f>
        <v>0</v>
      </c>
      <c r="AF27">
        <f>fox!AA28</f>
        <v>0</v>
      </c>
      <c r="AG27">
        <f>fox!AF28</f>
        <v>0</v>
      </c>
      <c r="AH27">
        <f>fox!AK28</f>
        <v>0</v>
      </c>
      <c r="AI27">
        <f>fox!AP28</f>
        <v>0</v>
      </c>
      <c r="AJ27">
        <f>fox!AU28</f>
        <v>0</v>
      </c>
      <c r="AK27">
        <f>fox!AZ28</f>
        <v>0</v>
      </c>
      <c r="AL27">
        <f>fox!BE28</f>
        <v>0</v>
      </c>
      <c r="AM27">
        <f t="shared" si="4"/>
        <v>0</v>
      </c>
      <c r="AN27">
        <f t="shared" si="5"/>
        <v>0</v>
      </c>
      <c r="AO27">
        <f t="shared" si="6"/>
        <v>0</v>
      </c>
      <c r="AP27">
        <f t="shared" si="1"/>
        <v>0</v>
      </c>
      <c r="AQ27">
        <f t="shared" si="2"/>
        <v>0</v>
      </c>
      <c r="AR27">
        <f t="shared" si="3"/>
        <v>0</v>
      </c>
    </row>
    <row r="28" spans="1:44" x14ac:dyDescent="0.2">
      <c r="A28">
        <f>IF(fox!B29="R",fox!$D$38+1-fox!$B$38,0)</f>
        <v>0</v>
      </c>
      <c r="B28">
        <f>IF(fox!G29="R",fox!$I$38+1-fox!$G$38,0)</f>
        <v>0</v>
      </c>
      <c r="C28">
        <f>IF(fox!L29="R",fox!$N$38+1-fox!$L$38,0)</f>
        <v>0</v>
      </c>
      <c r="D28">
        <f>IF(fox!Q29="R",fox!$S$38+1-fox!$Q$38,0)</f>
        <v>0</v>
      </c>
      <c r="E28">
        <f>IF(fox!V29="R",fox!$X$38+1-fox!$V$38,0)</f>
        <v>0</v>
      </c>
      <c r="F28">
        <f>IF(fox!AA29="R",fox!$AC$38+1-fox!$AA$38,0)</f>
        <v>0</v>
      </c>
      <c r="G28">
        <f>IF(fox!AF29="R",fox!$AH$38+1-fox!$AF$38,0)</f>
        <v>0</v>
      </c>
      <c r="H28">
        <f>IF(fox!AK29="R",fox!$AM$38+1-fox!$AK$38,0)</f>
        <v>0</v>
      </c>
      <c r="I28">
        <f>IF(fox!AP29="R",fox!$AR$38+1-fox!$AP$38,0)</f>
        <v>0</v>
      </c>
      <c r="J28">
        <f>IF(fox!AU29="R",fox!$AW$38+1-fox!$AU$38,0)</f>
        <v>0</v>
      </c>
      <c r="K28">
        <f>IF(fox!AZ29="R",fox!$BB$38+1-fox!$AZ$38,0)</f>
        <v>0</v>
      </c>
      <c r="L28">
        <f>IF(fox!BE29="R",fox!$BG$38+1-fox!$BE$38,0)</f>
        <v>0</v>
      </c>
      <c r="M28">
        <f t="shared" si="0"/>
        <v>0</v>
      </c>
      <c r="N28" t="str">
        <f>fox!A29</f>
        <v>JF1LBP</v>
      </c>
      <c r="AA28">
        <f>fox!B29</f>
        <v>0</v>
      </c>
      <c r="AB28">
        <f>fox!G29</f>
        <v>0</v>
      </c>
      <c r="AC28">
        <f>fox!L29</f>
        <v>0</v>
      </c>
      <c r="AD28">
        <f>fox!Q29</f>
        <v>0</v>
      </c>
      <c r="AE28">
        <f>fox!V29</f>
        <v>0</v>
      </c>
      <c r="AF28">
        <f>fox!AA29</f>
        <v>0</v>
      </c>
      <c r="AG28">
        <f>fox!AF29</f>
        <v>0</v>
      </c>
      <c r="AH28">
        <f>fox!AK29</f>
        <v>0</v>
      </c>
      <c r="AI28">
        <f>fox!AP29</f>
        <v>0</v>
      </c>
      <c r="AJ28">
        <f>fox!AU29</f>
        <v>0</v>
      </c>
      <c r="AK28">
        <f>fox!AZ29</f>
        <v>0</v>
      </c>
      <c r="AL28">
        <f>fox!BE29</f>
        <v>0</v>
      </c>
      <c r="AM28">
        <f t="shared" si="4"/>
        <v>0</v>
      </c>
      <c r="AN28">
        <f t="shared" si="5"/>
        <v>0</v>
      </c>
      <c r="AO28">
        <f t="shared" si="6"/>
        <v>0</v>
      </c>
      <c r="AP28">
        <f t="shared" si="1"/>
        <v>0</v>
      </c>
      <c r="AQ28">
        <f t="shared" si="2"/>
        <v>0</v>
      </c>
      <c r="AR28">
        <f t="shared" si="3"/>
        <v>0</v>
      </c>
    </row>
    <row r="29" spans="1:44" x14ac:dyDescent="0.2">
      <c r="A29">
        <f>IF(fox!B30="R",fox!$D$38+1-fox!$B$38,0)</f>
        <v>0</v>
      </c>
      <c r="B29">
        <f>IF(fox!G30="R",fox!$I$38+1-fox!$G$38,0)</f>
        <v>0</v>
      </c>
      <c r="C29">
        <f>IF(fox!L30="R",fox!$N$38+1-fox!$L$38,0)</f>
        <v>0</v>
      </c>
      <c r="D29">
        <f>IF(fox!Q30="R",fox!$S$38+1-fox!$Q$38,0)</f>
        <v>0</v>
      </c>
      <c r="E29">
        <f>IF(fox!V30="R",fox!$X$38+1-fox!$V$38,0)</f>
        <v>0</v>
      </c>
      <c r="F29">
        <f>IF(fox!AA30="R",fox!$AC$38+1-fox!$AA$38,0)</f>
        <v>0</v>
      </c>
      <c r="G29">
        <f>IF(fox!AF30="R",fox!$AH$38+1-fox!$AF$38,0)</f>
        <v>0</v>
      </c>
      <c r="H29">
        <f>IF(fox!AK30="R",fox!$AM$38+1-fox!$AK$38,0)</f>
        <v>0</v>
      </c>
      <c r="I29">
        <f>IF(fox!AP30="R",fox!$AR$38+1-fox!$AP$38,0)</f>
        <v>0</v>
      </c>
      <c r="J29">
        <f>IF(fox!AU30="R",fox!$AW$38+1-fox!$AU$38,0)</f>
        <v>0</v>
      </c>
      <c r="K29">
        <f>IF(fox!AZ30="R",fox!$BB$38+1-fox!$AZ$38,0)</f>
        <v>0</v>
      </c>
      <c r="L29">
        <f>IF(fox!BE30="R",fox!$BG$38+1-fox!$BE$38,0)</f>
        <v>0</v>
      </c>
      <c r="M29">
        <f t="shared" si="0"/>
        <v>0</v>
      </c>
      <c r="N29" t="str">
        <f>fox!A30</f>
        <v>JI1BRT</v>
      </c>
      <c r="AA29">
        <f>fox!B30</f>
        <v>0</v>
      </c>
      <c r="AB29">
        <f>fox!G30</f>
        <v>0</v>
      </c>
      <c r="AC29">
        <f>fox!L30</f>
        <v>0</v>
      </c>
      <c r="AD29">
        <f>fox!Q30</f>
        <v>0</v>
      </c>
      <c r="AE29">
        <f>fox!V30</f>
        <v>0</v>
      </c>
      <c r="AF29">
        <f>fox!AA30</f>
        <v>0</v>
      </c>
      <c r="AG29">
        <f>fox!AF30</f>
        <v>0</v>
      </c>
      <c r="AH29">
        <f>fox!AK30</f>
        <v>0</v>
      </c>
      <c r="AI29">
        <f>fox!AP30</f>
        <v>0</v>
      </c>
      <c r="AJ29">
        <f>fox!AU30</f>
        <v>0</v>
      </c>
      <c r="AK29">
        <f>fox!AZ30</f>
        <v>0</v>
      </c>
      <c r="AL29">
        <f>fox!BE30</f>
        <v>0</v>
      </c>
      <c r="AM29">
        <f t="shared" si="4"/>
        <v>0</v>
      </c>
      <c r="AN29">
        <f t="shared" si="5"/>
        <v>0</v>
      </c>
      <c r="AO29">
        <f t="shared" si="6"/>
        <v>0</v>
      </c>
      <c r="AP29">
        <f t="shared" si="1"/>
        <v>0</v>
      </c>
      <c r="AQ29">
        <f t="shared" si="2"/>
        <v>0</v>
      </c>
      <c r="AR29">
        <f t="shared" si="3"/>
        <v>0</v>
      </c>
    </row>
    <row r="30" spans="1:44" x14ac:dyDescent="0.2">
      <c r="A30">
        <f>IF(fox!B31="R",fox!$D$38+1-fox!$B$38,0)</f>
        <v>0</v>
      </c>
      <c r="B30">
        <f>IF(fox!G31="R",fox!$I$38+1-fox!$G$38,0)</f>
        <v>0</v>
      </c>
      <c r="C30">
        <f>IF(fox!L31="R",fox!$N$38+1-fox!$L$38,0)</f>
        <v>0</v>
      </c>
      <c r="D30">
        <f>IF(fox!Q31="R",fox!$S$38+1-fox!$Q$38,0)</f>
        <v>0</v>
      </c>
      <c r="E30">
        <f>IF(fox!V31="R",fox!$X$38+1-fox!$V$38,0)</f>
        <v>0</v>
      </c>
      <c r="F30">
        <f>IF(fox!AA31="R",fox!$AC$38+1-fox!$AA$38,0)</f>
        <v>0</v>
      </c>
      <c r="G30">
        <f>IF(fox!AF31="R",fox!$AH$38+1-fox!$AF$38,0)</f>
        <v>0</v>
      </c>
      <c r="H30">
        <f>IF(fox!AK31="R",fox!$AM$38+1-fox!$AK$38,0)</f>
        <v>0</v>
      </c>
      <c r="I30">
        <f>IF(fox!AP31="R",fox!$AR$38+1-fox!$AP$38,0)</f>
        <v>0</v>
      </c>
      <c r="J30">
        <f>IF(fox!AU31="R",fox!$AW$38+1-fox!$AU$38,0)</f>
        <v>0</v>
      </c>
      <c r="K30">
        <f>IF(fox!AZ31="R",fox!$BB$38+1-fox!$AZ$38,0)</f>
        <v>0</v>
      </c>
      <c r="L30">
        <f>IF(fox!BE31="R",fox!$BG$38+1-fox!$BE$38,0)</f>
        <v>0</v>
      </c>
      <c r="M30">
        <f t="shared" si="0"/>
        <v>0</v>
      </c>
      <c r="N30" t="str">
        <f>fox!A31</f>
        <v>JE1UUR</v>
      </c>
      <c r="AA30">
        <f>fox!B31</f>
        <v>0</v>
      </c>
      <c r="AB30">
        <f>fox!G31</f>
        <v>0</v>
      </c>
      <c r="AC30">
        <f>fox!L31</f>
        <v>0</v>
      </c>
      <c r="AD30">
        <f>fox!Q31</f>
        <v>0</v>
      </c>
      <c r="AE30">
        <f>fox!V31</f>
        <v>0</v>
      </c>
      <c r="AF30">
        <f>fox!AA31</f>
        <v>0</v>
      </c>
      <c r="AG30">
        <f>fox!AF31</f>
        <v>0</v>
      </c>
      <c r="AH30">
        <f>fox!AK31</f>
        <v>0</v>
      </c>
      <c r="AI30">
        <f>fox!AP31</f>
        <v>0</v>
      </c>
      <c r="AJ30">
        <f>fox!AU31</f>
        <v>0</v>
      </c>
      <c r="AK30">
        <f>fox!AZ31</f>
        <v>0</v>
      </c>
      <c r="AL30">
        <f>fox!BE31</f>
        <v>0</v>
      </c>
      <c r="AM30">
        <f t="shared" si="4"/>
        <v>0</v>
      </c>
      <c r="AN30">
        <f t="shared" si="5"/>
        <v>0</v>
      </c>
      <c r="AO30">
        <f t="shared" si="6"/>
        <v>0</v>
      </c>
      <c r="AP30">
        <f t="shared" si="1"/>
        <v>0</v>
      </c>
      <c r="AQ30">
        <f t="shared" si="2"/>
        <v>0</v>
      </c>
      <c r="AR30">
        <f t="shared" si="3"/>
        <v>0</v>
      </c>
    </row>
    <row r="31" spans="1:44" x14ac:dyDescent="0.2">
      <c r="A31">
        <f>IF(fox!B32="R",fox!$D$38+1-fox!$B$38,0)</f>
        <v>0</v>
      </c>
      <c r="B31">
        <f>IF(fox!G32="R",fox!$I$38+1-fox!$G$38,0)</f>
        <v>0</v>
      </c>
      <c r="C31">
        <f>IF(fox!L32="R",fox!$N$38+1-fox!$L$38,0)</f>
        <v>0</v>
      </c>
      <c r="D31">
        <f>IF(fox!Q32="R",fox!$S$38+1-fox!$Q$38,0)</f>
        <v>0</v>
      </c>
      <c r="E31">
        <f>IF(fox!V32="R",fox!$X$38+1-fox!$V$38,0)</f>
        <v>0</v>
      </c>
      <c r="F31">
        <f>IF(fox!AA32="R",fox!$AC$38+1-fox!$AA$38,0)</f>
        <v>0</v>
      </c>
      <c r="G31">
        <f>IF(fox!AF32="R",fox!$AH$38+1-fox!$AF$38,0)</f>
        <v>0</v>
      </c>
      <c r="H31">
        <f>IF(fox!AK32="R",fox!$AM$38+1-fox!$AK$38,0)</f>
        <v>0</v>
      </c>
      <c r="I31">
        <f>IF(fox!AP32="R",fox!$AR$38+1-fox!$AP$38,0)</f>
        <v>0</v>
      </c>
      <c r="J31">
        <f>IF(fox!AU32="R",fox!$AW$38+1-fox!$AU$38,0)</f>
        <v>0</v>
      </c>
      <c r="K31">
        <f>IF(fox!AZ32="R",fox!$BB$38+1-fox!$AZ$38,0)</f>
        <v>0</v>
      </c>
      <c r="L31">
        <f>IF(fox!BE32="R",fox!$BG$38+1-fox!$BE$38,0)</f>
        <v>0</v>
      </c>
      <c r="M31">
        <f t="shared" si="0"/>
        <v>0</v>
      </c>
      <c r="N31" t="str">
        <f>fox!A32</f>
        <v>JE1DTH</v>
      </c>
      <c r="AA31">
        <f>fox!B32</f>
        <v>0</v>
      </c>
      <c r="AB31">
        <f>fox!G32</f>
        <v>0</v>
      </c>
      <c r="AC31">
        <f>fox!L32</f>
        <v>0</v>
      </c>
      <c r="AD31">
        <f>fox!Q32</f>
        <v>0</v>
      </c>
      <c r="AE31">
        <f>fox!V32</f>
        <v>0</v>
      </c>
      <c r="AF31">
        <f>fox!AA32</f>
        <v>0</v>
      </c>
      <c r="AG31">
        <f>fox!AF32</f>
        <v>0</v>
      </c>
      <c r="AH31">
        <f>fox!AK32</f>
        <v>0</v>
      </c>
      <c r="AI31">
        <f>fox!AP32</f>
        <v>0</v>
      </c>
      <c r="AJ31">
        <f>fox!AU32</f>
        <v>0</v>
      </c>
      <c r="AK31">
        <f>fox!AZ32</f>
        <v>0</v>
      </c>
      <c r="AL31">
        <f>fox!BE32</f>
        <v>0</v>
      </c>
      <c r="AM31">
        <f t="shared" si="4"/>
        <v>0</v>
      </c>
      <c r="AN31">
        <f t="shared" si="5"/>
        <v>0</v>
      </c>
      <c r="AO31">
        <f t="shared" si="6"/>
        <v>0</v>
      </c>
      <c r="AP31">
        <f t="shared" si="1"/>
        <v>0</v>
      </c>
      <c r="AQ31">
        <f t="shared" si="2"/>
        <v>0</v>
      </c>
      <c r="AR31">
        <f t="shared" si="3"/>
        <v>0</v>
      </c>
    </row>
    <row r="32" spans="1:44" x14ac:dyDescent="0.2">
      <c r="A32">
        <f>IF(fox!B38="R",fox!$D$38+1-fox!$B$38,0)</f>
        <v>0</v>
      </c>
      <c r="B32">
        <f>IF(fox!G38="R",fox!$I$38+1-fox!$G$38,0)</f>
        <v>0</v>
      </c>
      <c r="C32">
        <f>IF(fox!L38="R",fox!$N$38+1-fox!$L$38,0)</f>
        <v>0</v>
      </c>
      <c r="D32">
        <f>IF(fox!Q38="R",fox!$S$38+1-fox!$Q$38,0)</f>
        <v>0</v>
      </c>
      <c r="E32">
        <f>IF(fox!V38="R",fox!$X$38+1-fox!$V$38,0)</f>
        <v>0</v>
      </c>
      <c r="F32">
        <f>IF(fox!AA38="R",fox!$AC$38+1-fox!$AA$38,0)</f>
        <v>0</v>
      </c>
      <c r="G32">
        <f>IF(fox!AF38="R",fox!$AH$38+1-fox!$AF$38,0)</f>
        <v>0</v>
      </c>
      <c r="H32">
        <f>IF(fox!AK38="R",fox!$AM$38+1-fox!$AK$38,0)</f>
        <v>0</v>
      </c>
      <c r="I32">
        <f>IF(fox!AP38="R",fox!$AR$38+1-fox!$AP$38,0)</f>
        <v>0</v>
      </c>
      <c r="J32">
        <f>IF(fox!AU38="R",fox!$AW$38+1-fox!$AU$38,0)</f>
        <v>0</v>
      </c>
      <c r="K32">
        <f>IF(fox!AZ38="R",fox!$BB$38+1-fox!$AZ$38,0)</f>
        <v>0</v>
      </c>
      <c r="L32">
        <f>IF(fox!BE33="R",fox!$BG$38+1-fox!$BE$38,0)</f>
        <v>0</v>
      </c>
      <c r="M32">
        <f t="shared" si="0"/>
        <v>0</v>
      </c>
      <c r="N32" t="str">
        <f>fox!A33</f>
        <v>JO1CFV</v>
      </c>
      <c r="AA32">
        <f>fox!B33</f>
        <v>0</v>
      </c>
      <c r="AB32">
        <f>fox!G33</f>
        <v>0</v>
      </c>
      <c r="AC32">
        <f>fox!L33</f>
        <v>0</v>
      </c>
      <c r="AD32">
        <f>fox!Q33</f>
        <v>0</v>
      </c>
      <c r="AE32">
        <f>fox!V33</f>
        <v>0</v>
      </c>
      <c r="AF32">
        <f>fox!AA33</f>
        <v>0</v>
      </c>
      <c r="AG32">
        <f>fox!AF33</f>
        <v>0</v>
      </c>
      <c r="AH32">
        <f>fox!AK33</f>
        <v>0</v>
      </c>
      <c r="AI32">
        <f>fox!AP33</f>
        <v>0</v>
      </c>
      <c r="AJ32">
        <f>fox!AU33</f>
        <v>0</v>
      </c>
      <c r="AK32">
        <f>fox!AZ33</f>
        <v>0</v>
      </c>
      <c r="AL32">
        <f>fox!BE33</f>
        <v>0</v>
      </c>
      <c r="AM32">
        <f t="shared" si="4"/>
        <v>0</v>
      </c>
      <c r="AN32">
        <f t="shared" si="5"/>
        <v>0</v>
      </c>
      <c r="AO32">
        <f t="shared" si="6"/>
        <v>0</v>
      </c>
      <c r="AP32">
        <f t="shared" si="1"/>
        <v>0</v>
      </c>
      <c r="AQ32">
        <f t="shared" si="2"/>
        <v>0</v>
      </c>
      <c r="AR32">
        <f t="shared" si="3"/>
        <v>0</v>
      </c>
    </row>
    <row r="33" spans="1:44" x14ac:dyDescent="0.2">
      <c r="A33">
        <f>IF(fox!B39="R",fox!$D$38+1-fox!$B$38,0)</f>
        <v>0</v>
      </c>
      <c r="B33">
        <f>IF(fox!G39="R",fox!$I$38+1-fox!$G$38,0)</f>
        <v>0</v>
      </c>
      <c r="C33">
        <f>IF(fox!L39="R",fox!$N$38+1-fox!$L$38,0)</f>
        <v>0</v>
      </c>
      <c r="D33">
        <f>IF(fox!Q39="R",fox!$S$38+1-fox!$Q$38,0)</f>
        <v>0</v>
      </c>
      <c r="E33">
        <f>IF(fox!V39="R",fox!$X$38+1-fox!$V$38,0)</f>
        <v>0</v>
      </c>
      <c r="F33">
        <f>IF(fox!AA39="R",fox!$AC$38+1-fox!$AA$38,0)</f>
        <v>0</v>
      </c>
      <c r="G33">
        <f>IF(fox!AF39="R",fox!$AH$38+1-fox!$AF$38,0)</f>
        <v>0</v>
      </c>
      <c r="H33">
        <f>IF(fox!AK39="R",fox!$AM$38+1-fox!$AK$38,0)</f>
        <v>0</v>
      </c>
      <c r="I33">
        <f>IF(fox!AP39="R",fox!$AR$38+1-fox!$AP$38,0)</f>
        <v>0</v>
      </c>
      <c r="J33">
        <f>IF(fox!AU39="R",fox!$AW$38+1-fox!$AU$38,0)</f>
        <v>0</v>
      </c>
      <c r="K33">
        <f>IF(fox!AZ39="R",fox!$BB$38+1-fox!$AZ$38,0)</f>
        <v>0</v>
      </c>
      <c r="L33">
        <f>IF(fox!BE34="R",fox!$BG$38+1-fox!$BE$38,0)</f>
        <v>0</v>
      </c>
      <c r="M33">
        <f t="shared" si="0"/>
        <v>0</v>
      </c>
      <c r="N33" t="str">
        <f>fox!A34</f>
        <v>JE1DVH</v>
      </c>
      <c r="AA33">
        <f>fox!B34</f>
        <v>0</v>
      </c>
      <c r="AB33">
        <f>fox!G34</f>
        <v>0</v>
      </c>
      <c r="AC33">
        <f>fox!L34</f>
        <v>0</v>
      </c>
      <c r="AD33">
        <f>fox!Q34</f>
        <v>0</v>
      </c>
      <c r="AE33">
        <f>fox!V34</f>
        <v>0</v>
      </c>
      <c r="AF33">
        <f>fox!AA34</f>
        <v>0</v>
      </c>
      <c r="AG33">
        <f>fox!AF34</f>
        <v>0</v>
      </c>
      <c r="AH33">
        <f>fox!AK34</f>
        <v>0</v>
      </c>
      <c r="AI33">
        <f>fox!AP34</f>
        <v>0</v>
      </c>
      <c r="AJ33">
        <f>fox!AU34</f>
        <v>0</v>
      </c>
      <c r="AK33">
        <f>fox!AZ34</f>
        <v>0</v>
      </c>
      <c r="AL33">
        <f>fox!BE34</f>
        <v>0</v>
      </c>
      <c r="AM33">
        <f t="shared" si="4"/>
        <v>0</v>
      </c>
      <c r="AN33">
        <f t="shared" si="5"/>
        <v>0</v>
      </c>
      <c r="AO33">
        <f t="shared" si="6"/>
        <v>0</v>
      </c>
      <c r="AP33">
        <f t="shared" si="1"/>
        <v>0</v>
      </c>
      <c r="AQ33">
        <f t="shared" si="2"/>
        <v>0</v>
      </c>
      <c r="AR33">
        <f t="shared" si="3"/>
        <v>0</v>
      </c>
    </row>
    <row r="34" spans="1:44" x14ac:dyDescent="0.2">
      <c r="A34">
        <f>IF(fox!B39="R",fox!$D$38+1-fox!$B$38,0)</f>
        <v>0</v>
      </c>
      <c r="B34">
        <f>IF(fox!G39="R",fox!$I$38+1-fox!$G$38,0)</f>
        <v>0</v>
      </c>
      <c r="C34">
        <f>IF(fox!L39="R",fox!$N$38+1-fox!$L$38,0)</f>
        <v>0</v>
      </c>
      <c r="D34">
        <f>IF(fox!Q39="R",fox!$S$38+1-fox!$Q$38,0)</f>
        <v>0</v>
      </c>
      <c r="E34">
        <f>IF(fox!V39="R",fox!$X$38+1-fox!$V$38,0)</f>
        <v>0</v>
      </c>
      <c r="F34">
        <f>IF(fox!AA39="R",fox!$AC$38+1-fox!$AA$38,0)</f>
        <v>0</v>
      </c>
      <c r="G34">
        <f>IF(fox!AF39="R",fox!$AH$38+1-fox!$AF$38,0)</f>
        <v>0</v>
      </c>
      <c r="H34">
        <f>IF(fox!AK39="R",fox!$AM$38+1-fox!$AK$38,0)</f>
        <v>0</v>
      </c>
      <c r="I34">
        <f>IF(fox!AP39="R",fox!$AR$38+1-fox!$AP$38,0)</f>
        <v>0</v>
      </c>
      <c r="J34">
        <f>IF(fox!AU39="R",fox!$AW$38+1-fox!$AU$38,0)</f>
        <v>0</v>
      </c>
      <c r="K34">
        <f>IF(fox!AZ39="R",fox!$BB$38+1-fox!$AZ$38,0)</f>
        <v>0</v>
      </c>
      <c r="L34">
        <f>IF(fox!BE36="R",fox!$BG$38+1-fox!$BE$38,0)</f>
        <v>0</v>
      </c>
      <c r="M34">
        <f t="shared" si="0"/>
        <v>0</v>
      </c>
      <c r="N34" t="str">
        <f>fox!A36</f>
        <v>JA7JJN</v>
      </c>
      <c r="AA34">
        <f>fox!B35</f>
        <v>0</v>
      </c>
      <c r="AB34">
        <f>fox!G35</f>
        <v>0</v>
      </c>
      <c r="AC34">
        <f>fox!L35</f>
        <v>0</v>
      </c>
      <c r="AD34">
        <f>fox!Q35</f>
        <v>0</v>
      </c>
      <c r="AE34">
        <f>fox!V35</f>
        <v>0</v>
      </c>
      <c r="AF34">
        <f>fox!AA35</f>
        <v>0</v>
      </c>
      <c r="AG34">
        <f>fox!AF35</f>
        <v>0</v>
      </c>
      <c r="AH34">
        <f>fox!AK35</f>
        <v>0</v>
      </c>
      <c r="AI34">
        <f>fox!AP35</f>
        <v>0</v>
      </c>
      <c r="AJ34">
        <f>fox!AU35</f>
        <v>0</v>
      </c>
      <c r="AK34">
        <f>fox!AZ35</f>
        <v>0</v>
      </c>
      <c r="AL34">
        <f>fox!BE35</f>
        <v>0</v>
      </c>
      <c r="AM34">
        <f t="shared" si="4"/>
        <v>0</v>
      </c>
      <c r="AN34">
        <f t="shared" si="5"/>
        <v>0</v>
      </c>
      <c r="AO34">
        <f t="shared" si="6"/>
        <v>0</v>
      </c>
      <c r="AP34">
        <f t="shared" si="1"/>
        <v>0</v>
      </c>
      <c r="AQ34">
        <f t="shared" si="2"/>
        <v>0</v>
      </c>
      <c r="AR34">
        <f t="shared" si="3"/>
        <v>0</v>
      </c>
    </row>
    <row r="35" spans="1:44" x14ac:dyDescent="0.2">
      <c r="A35">
        <f>IF(fox!B40="R",fox!$D$38+1-fox!$B$38,0)</f>
        <v>0</v>
      </c>
      <c r="B35">
        <f>IF(fox!G40="R",fox!$I$38+1-fox!$G$38,0)</f>
        <v>0</v>
      </c>
      <c r="C35">
        <f>IF(fox!L40="R",fox!$N$38+1-fox!$L$38,0)</f>
        <v>0</v>
      </c>
      <c r="D35">
        <f>IF(fox!Q40="R",fox!$S$38+1-fox!$Q$38,0)</f>
        <v>0</v>
      </c>
      <c r="E35">
        <f>IF(fox!V40="R",fox!$X$38+1-fox!$V$38,0)</f>
        <v>0</v>
      </c>
      <c r="F35">
        <f>IF(fox!AA40="R",fox!$AC$38+1-fox!$AA$38,0)</f>
        <v>0</v>
      </c>
      <c r="G35">
        <f>IF(fox!AF40="R",fox!$AH$38+1-fox!$AF$38,0)</f>
        <v>0</v>
      </c>
      <c r="H35">
        <f>IF(fox!AK40="R",fox!$AM$38+1-fox!$AK$38,0)</f>
        <v>0</v>
      </c>
      <c r="I35">
        <f>IF(fox!AP40="R",fox!$AR$38+1-fox!$AP$38,0)</f>
        <v>0</v>
      </c>
      <c r="J35">
        <f>IF(fox!AU40="R",fox!$AW$38+1-fox!$AU$38,0)</f>
        <v>0</v>
      </c>
      <c r="K35">
        <f>IF(fox!AZ40="R",fox!$BB$38+1-fox!$AZ$38,0)</f>
        <v>0</v>
      </c>
      <c r="L35">
        <f>IF(fox!BE37="R",fox!$BG$38+1-fox!$BE$38,0)</f>
        <v>0</v>
      </c>
      <c r="M35">
        <f t="shared" si="0"/>
        <v>0</v>
      </c>
      <c r="N35">
        <f>fox!A37</f>
        <v>0</v>
      </c>
      <c r="AA35">
        <f>fox!B36</f>
        <v>0</v>
      </c>
      <c r="AB35">
        <f>fox!G36</f>
        <v>0</v>
      </c>
      <c r="AC35">
        <f>fox!L36</f>
        <v>0</v>
      </c>
      <c r="AD35">
        <f>fox!Q36</f>
        <v>0</v>
      </c>
      <c r="AE35">
        <f>fox!V36</f>
        <v>0</v>
      </c>
      <c r="AF35">
        <f>fox!AA36</f>
        <v>0</v>
      </c>
      <c r="AG35">
        <f>fox!AF36</f>
        <v>0</v>
      </c>
      <c r="AH35">
        <f>fox!AK36</f>
        <v>0</v>
      </c>
      <c r="AI35">
        <f>fox!AP36</f>
        <v>0</v>
      </c>
      <c r="AJ35">
        <f>fox!AU36</f>
        <v>0</v>
      </c>
      <c r="AK35">
        <f>fox!AZ36</f>
        <v>0</v>
      </c>
      <c r="AL35">
        <f>fox!BE36</f>
        <v>0</v>
      </c>
      <c r="AM35">
        <f t="shared" si="4"/>
        <v>0</v>
      </c>
      <c r="AN35">
        <f t="shared" si="5"/>
        <v>0</v>
      </c>
      <c r="AO35">
        <f t="shared" si="6"/>
        <v>0</v>
      </c>
      <c r="AP35">
        <f t="shared" si="1"/>
        <v>0</v>
      </c>
      <c r="AQ35">
        <f t="shared" si="2"/>
        <v>0</v>
      </c>
      <c r="AR35">
        <f t="shared" si="3"/>
        <v>0</v>
      </c>
    </row>
  </sheetData>
  <phoneticPr fontId="18"/>
  <pageMargins left="0.69861111111111107" right="0.6986111111111110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fox</vt:lpstr>
      <vt:lpstr>リタイヤ</vt:lpstr>
      <vt:lpstr>fox!Print_Area</vt:lpstr>
      <vt:lpstr>Print_Area_MI</vt:lpstr>
    </vt:vector>
  </TitlesOfParts>
  <Manager/>
  <Company>pioneer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小鷹</dc:creator>
  <cp:keywords/>
  <dc:description/>
  <cp:lastModifiedBy>文隆 小鷹</cp:lastModifiedBy>
  <cp:revision>1</cp:revision>
  <cp:lastPrinted>2023-02-18T03:06:45Z</cp:lastPrinted>
  <dcterms:created xsi:type="dcterms:W3CDTF">2000-02-01T01:11:23Z</dcterms:created>
  <dcterms:modified xsi:type="dcterms:W3CDTF">2024-07-07T03:18:26Z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